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15" windowWidth="10515" windowHeight="3630"/>
  </bookViews>
  <sheets>
    <sheet name="112" sheetId="2" r:id="rId1"/>
  </sheets>
  <calcPr calcId="144525"/>
</workbook>
</file>

<file path=xl/calcChain.xml><?xml version="1.0" encoding="utf-8"?>
<calcChain xmlns="http://schemas.openxmlformats.org/spreadsheetml/2006/main">
  <c r="O117" i="2" l="1"/>
  <c r="N117" i="2"/>
  <c r="M117" i="2"/>
  <c r="L117" i="2"/>
  <c r="K117" i="2"/>
  <c r="R117" i="2" l="1"/>
  <c r="T117" i="2" s="1"/>
  <c r="Q117" i="2"/>
  <c r="K54" i="2"/>
  <c r="L54" i="2"/>
  <c r="M54" i="2"/>
  <c r="N54" i="2"/>
  <c r="O54" i="2"/>
  <c r="K17" i="2"/>
  <c r="L17" i="2"/>
  <c r="M17" i="2"/>
  <c r="N17" i="2"/>
  <c r="O17" i="2"/>
  <c r="K33" i="2"/>
  <c r="L33" i="2"/>
  <c r="M33" i="2"/>
  <c r="N33" i="2"/>
  <c r="O33" i="2"/>
  <c r="K101" i="2"/>
  <c r="L101" i="2"/>
  <c r="M101" i="2"/>
  <c r="N101" i="2"/>
  <c r="O101" i="2"/>
  <c r="K56" i="2"/>
  <c r="L56" i="2"/>
  <c r="M56" i="2"/>
  <c r="N56" i="2"/>
  <c r="O56" i="2"/>
  <c r="S117" i="2" l="1"/>
  <c r="R54" i="2"/>
  <c r="T54" i="2" s="1"/>
  <c r="Q54" i="2"/>
  <c r="Q17" i="2"/>
  <c r="R56" i="2"/>
  <c r="T56" i="2" s="1"/>
  <c r="Q56" i="2"/>
  <c r="Q101" i="2"/>
  <c r="R17" i="2"/>
  <c r="T17" i="2" s="1"/>
  <c r="Q33" i="2"/>
  <c r="R101" i="2"/>
  <c r="T101" i="2" s="1"/>
  <c r="R33" i="2"/>
  <c r="T33" i="2" s="1"/>
  <c r="K27" i="2"/>
  <c r="L27" i="2"/>
  <c r="M27" i="2"/>
  <c r="N27" i="2"/>
  <c r="O27" i="2"/>
  <c r="K44" i="2"/>
  <c r="L44" i="2"/>
  <c r="M44" i="2"/>
  <c r="N44" i="2"/>
  <c r="O44" i="2"/>
  <c r="K35" i="2"/>
  <c r="L35" i="2"/>
  <c r="M35" i="2"/>
  <c r="N35" i="2"/>
  <c r="O35" i="2"/>
  <c r="K22" i="2"/>
  <c r="L22" i="2"/>
  <c r="M22" i="2"/>
  <c r="N22" i="2"/>
  <c r="O22" i="2"/>
  <c r="K116" i="2"/>
  <c r="L116" i="2"/>
  <c r="M116" i="2"/>
  <c r="N116" i="2"/>
  <c r="O116" i="2"/>
  <c r="K19" i="2"/>
  <c r="L19" i="2"/>
  <c r="M19" i="2"/>
  <c r="N19" i="2"/>
  <c r="O19" i="2"/>
  <c r="K98" i="2"/>
  <c r="L98" i="2"/>
  <c r="M98" i="2"/>
  <c r="N98" i="2"/>
  <c r="O98" i="2"/>
  <c r="K100" i="2"/>
  <c r="L100" i="2"/>
  <c r="M100" i="2"/>
  <c r="N100" i="2"/>
  <c r="O100" i="2"/>
  <c r="K113" i="2"/>
  <c r="L113" i="2"/>
  <c r="M113" i="2"/>
  <c r="N113" i="2"/>
  <c r="O113" i="2"/>
  <c r="K34" i="2"/>
  <c r="L34" i="2"/>
  <c r="M34" i="2"/>
  <c r="N34" i="2"/>
  <c r="O34" i="2"/>
  <c r="O25" i="2"/>
  <c r="N25" i="2"/>
  <c r="M25" i="2"/>
  <c r="L25" i="2"/>
  <c r="K25" i="2"/>
  <c r="O81" i="2"/>
  <c r="N81" i="2"/>
  <c r="M81" i="2"/>
  <c r="L81" i="2"/>
  <c r="K81" i="2"/>
  <c r="O106" i="2"/>
  <c r="N106" i="2"/>
  <c r="M106" i="2"/>
  <c r="L106" i="2"/>
  <c r="K106" i="2"/>
  <c r="O96" i="2"/>
  <c r="N96" i="2"/>
  <c r="M96" i="2"/>
  <c r="L96" i="2"/>
  <c r="K96" i="2"/>
  <c r="O95" i="2"/>
  <c r="N95" i="2"/>
  <c r="M95" i="2"/>
  <c r="L95" i="2"/>
  <c r="K95" i="2"/>
  <c r="S54" i="2" l="1"/>
  <c r="Q22" i="2"/>
  <c r="R113" i="2"/>
  <c r="T113" i="2" s="1"/>
  <c r="R34" i="2"/>
  <c r="T34" i="2" s="1"/>
  <c r="R100" i="2"/>
  <c r="T100" i="2" s="1"/>
  <c r="R27" i="2"/>
  <c r="T27" i="2" s="1"/>
  <c r="R81" i="2"/>
  <c r="T81" i="2" s="1"/>
  <c r="S56" i="2"/>
  <c r="Q95" i="2"/>
  <c r="S17" i="2"/>
  <c r="R19" i="2"/>
  <c r="T19" i="2" s="1"/>
  <c r="R22" i="2"/>
  <c r="T22" i="2" s="1"/>
  <c r="Q19" i="2"/>
  <c r="Q116" i="2"/>
  <c r="S33" i="2"/>
  <c r="S101" i="2"/>
  <c r="R35" i="2"/>
  <c r="T35" i="2" s="1"/>
  <c r="Q44" i="2"/>
  <c r="Q27" i="2"/>
  <c r="Q35" i="2"/>
  <c r="R44" i="2"/>
  <c r="T44" i="2" s="1"/>
  <c r="R116" i="2"/>
  <c r="T116" i="2" s="1"/>
  <c r="R95" i="2"/>
  <c r="T95" i="2" s="1"/>
  <c r="R25" i="2"/>
  <c r="T25" i="2" s="1"/>
  <c r="Q34" i="2"/>
  <c r="Q113" i="2"/>
  <c r="R98" i="2"/>
  <c r="T98" i="2" s="1"/>
  <c r="Q98" i="2"/>
  <c r="Q100" i="2"/>
  <c r="Q25" i="2"/>
  <c r="Q81" i="2"/>
  <c r="Q96" i="2"/>
  <c r="Q106" i="2"/>
  <c r="R106" i="2"/>
  <c r="T106" i="2" s="1"/>
  <c r="R96" i="2"/>
  <c r="T96" i="2" s="1"/>
  <c r="K97" i="2"/>
  <c r="L97" i="2"/>
  <c r="M97" i="2"/>
  <c r="N97" i="2"/>
  <c r="O97" i="2"/>
  <c r="K93" i="2"/>
  <c r="L93" i="2"/>
  <c r="M93" i="2"/>
  <c r="N93" i="2"/>
  <c r="O93" i="2"/>
  <c r="K94" i="2"/>
  <c r="L94" i="2"/>
  <c r="M94" i="2"/>
  <c r="N94" i="2"/>
  <c r="O94" i="2"/>
  <c r="K57" i="2"/>
  <c r="L57" i="2"/>
  <c r="M57" i="2"/>
  <c r="N57" i="2"/>
  <c r="O57" i="2"/>
  <c r="K29" i="2"/>
  <c r="L29" i="2"/>
  <c r="M29" i="2"/>
  <c r="N29" i="2"/>
  <c r="O29" i="2"/>
  <c r="K26" i="2"/>
  <c r="L26" i="2"/>
  <c r="M26" i="2"/>
  <c r="N26" i="2"/>
  <c r="O26" i="2"/>
  <c r="K23" i="2"/>
  <c r="L23" i="2"/>
  <c r="M23" i="2"/>
  <c r="N23" i="2"/>
  <c r="O23" i="2"/>
  <c r="S113" i="2" l="1"/>
  <c r="S100" i="2"/>
  <c r="S19" i="2"/>
  <c r="S34" i="2"/>
  <c r="S81" i="2"/>
  <c r="S27" i="2"/>
  <c r="S25" i="2"/>
  <c r="S22" i="2"/>
  <c r="S35" i="2"/>
  <c r="S95" i="2"/>
  <c r="S44" i="2"/>
  <c r="S116" i="2"/>
  <c r="S98" i="2"/>
  <c r="S106" i="2"/>
  <c r="S96" i="2"/>
  <c r="Q93" i="2"/>
  <c r="R57" i="2"/>
  <c r="T57" i="2" s="1"/>
  <c r="R26" i="2"/>
  <c r="T26" i="2" s="1"/>
  <c r="Q94" i="2"/>
  <c r="Q57" i="2"/>
  <c r="R93" i="2"/>
  <c r="T93" i="2" s="1"/>
  <c r="Q97" i="2"/>
  <c r="R97" i="2"/>
  <c r="T97" i="2" s="1"/>
  <c r="R94" i="2"/>
  <c r="T94" i="2" s="1"/>
  <c r="Q29" i="2"/>
  <c r="Q23" i="2"/>
  <c r="R23" i="2"/>
  <c r="T23" i="2" s="1"/>
  <c r="Q26" i="2"/>
  <c r="R29" i="2"/>
  <c r="T29" i="2" s="1"/>
  <c r="S93" i="2" l="1"/>
  <c r="S57" i="2"/>
  <c r="S26" i="2"/>
  <c r="S97" i="2"/>
  <c r="S94" i="2"/>
  <c r="S23" i="2"/>
  <c r="S29" i="2"/>
  <c r="K15" i="2"/>
  <c r="L15" i="2"/>
  <c r="M15" i="2"/>
  <c r="N15" i="2"/>
  <c r="O15" i="2"/>
  <c r="K16" i="2"/>
  <c r="L16" i="2"/>
  <c r="M16" i="2"/>
  <c r="N16" i="2"/>
  <c r="O16" i="2"/>
  <c r="K18" i="2"/>
  <c r="L18" i="2"/>
  <c r="M18" i="2"/>
  <c r="N18" i="2"/>
  <c r="O18" i="2"/>
  <c r="K123" i="2"/>
  <c r="L123" i="2"/>
  <c r="M123" i="2"/>
  <c r="N123" i="2"/>
  <c r="O123" i="2"/>
  <c r="K20" i="2"/>
  <c r="L20" i="2"/>
  <c r="M20" i="2"/>
  <c r="N20" i="2"/>
  <c r="O20" i="2"/>
  <c r="K21" i="2"/>
  <c r="L21" i="2"/>
  <c r="M21" i="2"/>
  <c r="N21" i="2"/>
  <c r="O21" i="2"/>
  <c r="K24" i="2"/>
  <c r="L24" i="2"/>
  <c r="M24" i="2"/>
  <c r="N24" i="2"/>
  <c r="O24" i="2"/>
  <c r="K28" i="2"/>
  <c r="L28" i="2"/>
  <c r="M28" i="2"/>
  <c r="N28" i="2"/>
  <c r="O28" i="2"/>
  <c r="K30" i="2"/>
  <c r="L30" i="2"/>
  <c r="M30" i="2"/>
  <c r="N30" i="2"/>
  <c r="O30" i="2"/>
  <c r="K31" i="2"/>
  <c r="L31" i="2"/>
  <c r="M31" i="2"/>
  <c r="N31" i="2"/>
  <c r="O31" i="2"/>
  <c r="K32" i="2"/>
  <c r="L32" i="2"/>
  <c r="M32" i="2"/>
  <c r="N32" i="2"/>
  <c r="O32" i="2"/>
  <c r="K36" i="2"/>
  <c r="L36" i="2"/>
  <c r="M36" i="2"/>
  <c r="N36" i="2"/>
  <c r="O36" i="2"/>
  <c r="K37" i="2"/>
  <c r="L37" i="2"/>
  <c r="M37" i="2"/>
  <c r="N37" i="2"/>
  <c r="O37" i="2"/>
  <c r="K38" i="2"/>
  <c r="L38" i="2"/>
  <c r="M38" i="2"/>
  <c r="N38" i="2"/>
  <c r="O38" i="2"/>
  <c r="K39" i="2"/>
  <c r="L39" i="2"/>
  <c r="M39" i="2"/>
  <c r="N39" i="2"/>
  <c r="O39" i="2"/>
  <c r="K40" i="2"/>
  <c r="L40" i="2"/>
  <c r="M40" i="2"/>
  <c r="N40" i="2"/>
  <c r="O40" i="2"/>
  <c r="K41" i="2"/>
  <c r="L41" i="2"/>
  <c r="M41" i="2"/>
  <c r="N41" i="2"/>
  <c r="O41" i="2"/>
  <c r="K42" i="2"/>
  <c r="L42" i="2"/>
  <c r="M42" i="2"/>
  <c r="N42" i="2"/>
  <c r="O42" i="2"/>
  <c r="K43" i="2"/>
  <c r="L43" i="2"/>
  <c r="M43" i="2"/>
  <c r="N43" i="2"/>
  <c r="O43" i="2"/>
  <c r="K45" i="2"/>
  <c r="L45" i="2"/>
  <c r="M45" i="2"/>
  <c r="N45" i="2"/>
  <c r="O45" i="2"/>
  <c r="K46" i="2"/>
  <c r="L46" i="2"/>
  <c r="M46" i="2"/>
  <c r="N46" i="2"/>
  <c r="O46" i="2"/>
  <c r="K47" i="2"/>
  <c r="L47" i="2"/>
  <c r="M47" i="2"/>
  <c r="N47" i="2"/>
  <c r="O47" i="2"/>
  <c r="K48" i="2"/>
  <c r="L48" i="2"/>
  <c r="M48" i="2"/>
  <c r="N48" i="2"/>
  <c r="O48" i="2"/>
  <c r="K49" i="2"/>
  <c r="L49" i="2"/>
  <c r="M49" i="2"/>
  <c r="N49" i="2"/>
  <c r="O49" i="2"/>
  <c r="K50" i="2"/>
  <c r="L50" i="2"/>
  <c r="M50" i="2"/>
  <c r="N50" i="2"/>
  <c r="O50" i="2"/>
  <c r="K51" i="2"/>
  <c r="L51" i="2"/>
  <c r="M51" i="2"/>
  <c r="N51" i="2"/>
  <c r="O51" i="2"/>
  <c r="K52" i="2"/>
  <c r="L52" i="2"/>
  <c r="M52" i="2"/>
  <c r="N52" i="2"/>
  <c r="O52" i="2"/>
  <c r="K53" i="2"/>
  <c r="L53" i="2"/>
  <c r="M53" i="2"/>
  <c r="N53" i="2"/>
  <c r="O53" i="2"/>
  <c r="K58" i="2"/>
  <c r="L58" i="2"/>
  <c r="M58" i="2"/>
  <c r="N58" i="2"/>
  <c r="O58" i="2"/>
  <c r="K55" i="2"/>
  <c r="L55" i="2"/>
  <c r="M55" i="2"/>
  <c r="N55" i="2"/>
  <c r="O55" i="2"/>
  <c r="K61" i="2"/>
  <c r="L61" i="2"/>
  <c r="M61" i="2"/>
  <c r="N61" i="2"/>
  <c r="O61" i="2"/>
  <c r="K62" i="2"/>
  <c r="L62" i="2"/>
  <c r="M62" i="2"/>
  <c r="N62" i="2"/>
  <c r="O62" i="2"/>
  <c r="K63" i="2"/>
  <c r="L63" i="2"/>
  <c r="M63" i="2"/>
  <c r="N63" i="2"/>
  <c r="O63" i="2"/>
  <c r="K64" i="2"/>
  <c r="L64" i="2"/>
  <c r="M64" i="2"/>
  <c r="N64" i="2"/>
  <c r="O64" i="2"/>
  <c r="K65" i="2"/>
  <c r="L65" i="2"/>
  <c r="M65" i="2"/>
  <c r="N65" i="2"/>
  <c r="O65" i="2"/>
  <c r="K66" i="2"/>
  <c r="L66" i="2"/>
  <c r="M66" i="2"/>
  <c r="N66" i="2"/>
  <c r="O66" i="2"/>
  <c r="K67" i="2"/>
  <c r="L67" i="2"/>
  <c r="M67" i="2"/>
  <c r="N67" i="2"/>
  <c r="O67" i="2"/>
  <c r="K68" i="2"/>
  <c r="L68" i="2"/>
  <c r="M68" i="2"/>
  <c r="N68" i="2"/>
  <c r="O68" i="2"/>
  <c r="K69" i="2"/>
  <c r="L69" i="2"/>
  <c r="M69" i="2"/>
  <c r="N69" i="2"/>
  <c r="O69" i="2"/>
  <c r="K70" i="2"/>
  <c r="L70" i="2"/>
  <c r="M70" i="2"/>
  <c r="N70" i="2"/>
  <c r="O70" i="2"/>
  <c r="K71" i="2"/>
  <c r="L71" i="2"/>
  <c r="M71" i="2"/>
  <c r="N71" i="2"/>
  <c r="O71" i="2"/>
  <c r="K72" i="2"/>
  <c r="L72" i="2"/>
  <c r="M72" i="2"/>
  <c r="N72" i="2"/>
  <c r="O72" i="2"/>
  <c r="K73" i="2"/>
  <c r="L73" i="2"/>
  <c r="M73" i="2"/>
  <c r="N73" i="2"/>
  <c r="O73" i="2"/>
  <c r="K74" i="2"/>
  <c r="L74" i="2"/>
  <c r="M74" i="2"/>
  <c r="N74" i="2"/>
  <c r="O74" i="2"/>
  <c r="K75" i="2"/>
  <c r="L75" i="2"/>
  <c r="M75" i="2"/>
  <c r="N75" i="2"/>
  <c r="O75" i="2"/>
  <c r="K76" i="2"/>
  <c r="L76" i="2"/>
  <c r="M76" i="2"/>
  <c r="N76" i="2"/>
  <c r="O76" i="2"/>
  <c r="K59" i="2"/>
  <c r="L59" i="2"/>
  <c r="M59" i="2"/>
  <c r="N59" i="2"/>
  <c r="O59" i="2"/>
  <c r="K60" i="2"/>
  <c r="L60" i="2"/>
  <c r="M60" i="2"/>
  <c r="N60" i="2"/>
  <c r="O60" i="2"/>
  <c r="K77" i="2"/>
  <c r="L77" i="2"/>
  <c r="M77" i="2"/>
  <c r="N77" i="2"/>
  <c r="O77" i="2"/>
  <c r="K78" i="2"/>
  <c r="L78" i="2"/>
  <c r="M78" i="2"/>
  <c r="N78" i="2"/>
  <c r="O78" i="2"/>
  <c r="K79" i="2"/>
  <c r="L79" i="2"/>
  <c r="M79" i="2"/>
  <c r="N79" i="2"/>
  <c r="O79" i="2"/>
  <c r="K80" i="2"/>
  <c r="L80" i="2"/>
  <c r="M80" i="2"/>
  <c r="N80" i="2"/>
  <c r="O80" i="2"/>
  <c r="K82" i="2"/>
  <c r="L82" i="2"/>
  <c r="M82" i="2"/>
  <c r="N82" i="2"/>
  <c r="O82" i="2"/>
  <c r="K83" i="2"/>
  <c r="L83" i="2"/>
  <c r="M83" i="2"/>
  <c r="N83" i="2"/>
  <c r="O83" i="2"/>
  <c r="K84" i="2"/>
  <c r="L84" i="2"/>
  <c r="M84" i="2"/>
  <c r="N84" i="2"/>
  <c r="O84" i="2"/>
  <c r="K85" i="2"/>
  <c r="L85" i="2"/>
  <c r="M85" i="2"/>
  <c r="N85" i="2"/>
  <c r="O85" i="2"/>
  <c r="K86" i="2"/>
  <c r="L86" i="2"/>
  <c r="M86" i="2"/>
  <c r="N86" i="2"/>
  <c r="O86" i="2"/>
  <c r="K87" i="2"/>
  <c r="L87" i="2"/>
  <c r="M87" i="2"/>
  <c r="N87" i="2"/>
  <c r="O87" i="2"/>
  <c r="K88" i="2"/>
  <c r="L88" i="2"/>
  <c r="M88" i="2"/>
  <c r="N88" i="2"/>
  <c r="O88" i="2"/>
  <c r="K89" i="2"/>
  <c r="L89" i="2"/>
  <c r="M89" i="2"/>
  <c r="N89" i="2"/>
  <c r="O89" i="2"/>
  <c r="K90" i="2"/>
  <c r="L90" i="2"/>
  <c r="M90" i="2"/>
  <c r="N90" i="2"/>
  <c r="O90" i="2"/>
  <c r="K91" i="2"/>
  <c r="L91" i="2"/>
  <c r="M91" i="2"/>
  <c r="N91" i="2"/>
  <c r="O91" i="2"/>
  <c r="K92" i="2"/>
  <c r="L92" i="2"/>
  <c r="M92" i="2"/>
  <c r="N92" i="2"/>
  <c r="O92" i="2"/>
  <c r="K99" i="2"/>
  <c r="L99" i="2"/>
  <c r="M99" i="2"/>
  <c r="N99" i="2"/>
  <c r="O99" i="2"/>
  <c r="K102" i="2"/>
  <c r="L102" i="2"/>
  <c r="M102" i="2"/>
  <c r="N102" i="2"/>
  <c r="O102" i="2"/>
  <c r="K103" i="2"/>
  <c r="L103" i="2"/>
  <c r="M103" i="2"/>
  <c r="N103" i="2"/>
  <c r="O103" i="2"/>
  <c r="K104" i="2"/>
  <c r="L104" i="2"/>
  <c r="M104" i="2"/>
  <c r="N104" i="2"/>
  <c r="O104" i="2"/>
  <c r="K105" i="2"/>
  <c r="L105" i="2"/>
  <c r="M105" i="2"/>
  <c r="N105" i="2"/>
  <c r="O105" i="2"/>
  <c r="K107" i="2"/>
  <c r="L107" i="2"/>
  <c r="M107" i="2"/>
  <c r="N107" i="2"/>
  <c r="O107" i="2"/>
  <c r="K108" i="2"/>
  <c r="L108" i="2"/>
  <c r="M108" i="2"/>
  <c r="N108" i="2"/>
  <c r="O108" i="2"/>
  <c r="K109" i="2"/>
  <c r="L109" i="2"/>
  <c r="M109" i="2"/>
  <c r="N109" i="2"/>
  <c r="O109" i="2"/>
  <c r="K110" i="2"/>
  <c r="L110" i="2"/>
  <c r="M110" i="2"/>
  <c r="N110" i="2"/>
  <c r="O110" i="2"/>
  <c r="K111" i="2"/>
  <c r="L111" i="2"/>
  <c r="M111" i="2"/>
  <c r="N111" i="2"/>
  <c r="O111" i="2"/>
  <c r="K112" i="2"/>
  <c r="L112" i="2"/>
  <c r="M112" i="2"/>
  <c r="N112" i="2"/>
  <c r="O112" i="2"/>
  <c r="K114" i="2"/>
  <c r="L114" i="2"/>
  <c r="M114" i="2"/>
  <c r="N114" i="2"/>
  <c r="O114" i="2"/>
  <c r="K115" i="2"/>
  <c r="L115" i="2"/>
  <c r="M115" i="2"/>
  <c r="N115" i="2"/>
  <c r="O115" i="2"/>
  <c r="O14" i="2"/>
  <c r="N14" i="2"/>
  <c r="M14" i="2"/>
  <c r="L14" i="2"/>
  <c r="K14" i="2"/>
  <c r="R16" i="2" l="1"/>
  <c r="T16" i="2" s="1"/>
  <c r="R21" i="2"/>
  <c r="T21" i="2" s="1"/>
  <c r="Q16" i="2"/>
  <c r="Q62" i="2"/>
  <c r="R70" i="2"/>
  <c r="T70" i="2" s="1"/>
  <c r="Q80" i="2"/>
  <c r="R62" i="2"/>
  <c r="T62" i="2" s="1"/>
  <c r="Q37" i="2"/>
  <c r="R105" i="2"/>
  <c r="T105" i="2" s="1"/>
  <c r="R92" i="2"/>
  <c r="T92" i="2" s="1"/>
  <c r="R48" i="2"/>
  <c r="T48" i="2" s="1"/>
  <c r="R80" i="2"/>
  <c r="T80" i="2" s="1"/>
  <c r="R52" i="2"/>
  <c r="T52" i="2" s="1"/>
  <c r="R64" i="2"/>
  <c r="T64" i="2" s="1"/>
  <c r="Q87" i="2"/>
  <c r="R115" i="2"/>
  <c r="T115" i="2" s="1"/>
  <c r="R15" i="2"/>
  <c r="T15" i="2" s="1"/>
  <c r="R107" i="2"/>
  <c r="T107" i="2" s="1"/>
  <c r="R36" i="2"/>
  <c r="T36" i="2" s="1"/>
  <c r="Q64" i="2"/>
  <c r="R82" i="2"/>
  <c r="T82" i="2" s="1"/>
  <c r="R59" i="2"/>
  <c r="T59" i="2" s="1"/>
  <c r="R47" i="2"/>
  <c r="T47" i="2" s="1"/>
  <c r="Q24" i="2"/>
  <c r="Q15" i="2"/>
  <c r="R99" i="2"/>
  <c r="T99" i="2" s="1"/>
  <c r="R83" i="2"/>
  <c r="T83" i="2" s="1"/>
  <c r="Q52" i="2"/>
  <c r="Q51" i="2"/>
  <c r="R45" i="2"/>
  <c r="T45" i="2" s="1"/>
  <c r="R63" i="2"/>
  <c r="T63" i="2" s="1"/>
  <c r="R109" i="2"/>
  <c r="T109" i="2" s="1"/>
  <c r="R108" i="2"/>
  <c r="T108" i="2" s="1"/>
  <c r="Q105" i="2"/>
  <c r="Q47" i="2"/>
  <c r="R42" i="2"/>
  <c r="T42" i="2" s="1"/>
  <c r="R37" i="2"/>
  <c r="T37" i="2" s="1"/>
  <c r="R28" i="2"/>
  <c r="T28" i="2" s="1"/>
  <c r="Q112" i="2"/>
  <c r="R69" i="2"/>
  <c r="T69" i="2" s="1"/>
  <c r="R49" i="2"/>
  <c r="T49" i="2" s="1"/>
  <c r="Q21" i="2"/>
  <c r="Q14" i="2"/>
  <c r="Q114" i="2"/>
  <c r="Q115" i="2"/>
  <c r="Q68" i="2"/>
  <c r="Q43" i="2"/>
  <c r="Q60" i="2"/>
  <c r="Q70" i="2"/>
  <c r="Q79" i="2"/>
  <c r="Q48" i="2"/>
  <c r="Q30" i="2"/>
  <c r="Q20" i="2"/>
  <c r="Q108" i="2"/>
  <c r="Q82" i="2"/>
  <c r="Q59" i="2"/>
  <c r="R72" i="2"/>
  <c r="T72" i="2" s="1"/>
  <c r="R71" i="2"/>
  <c r="T71" i="2" s="1"/>
  <c r="Q69" i="2"/>
  <c r="Q50" i="2"/>
  <c r="Q104" i="2"/>
  <c r="Q107" i="2"/>
  <c r="Q92" i="2"/>
  <c r="R60" i="2"/>
  <c r="T60" i="2" s="1"/>
  <c r="R51" i="2"/>
  <c r="T51" i="2" s="1"/>
  <c r="R14" i="2"/>
  <c r="T14" i="2" s="1"/>
  <c r="R114" i="2"/>
  <c r="T114" i="2" s="1"/>
  <c r="Q91" i="2"/>
  <c r="R87" i="2"/>
  <c r="T87" i="2" s="1"/>
  <c r="Q71" i="2"/>
  <c r="Q63" i="2"/>
  <c r="R58" i="2"/>
  <c r="T58" i="2" s="1"/>
  <c r="R53" i="2"/>
  <c r="T53" i="2" s="1"/>
  <c r="Q41" i="2"/>
  <c r="Q36" i="2"/>
  <c r="Q53" i="2"/>
  <c r="R43" i="2"/>
  <c r="T43" i="2" s="1"/>
  <c r="Q76" i="2"/>
  <c r="Q49" i="2"/>
  <c r="Q42" i="2"/>
  <c r="R38" i="2"/>
  <c r="T38" i="2" s="1"/>
  <c r="R31" i="2"/>
  <c r="T31" i="2" s="1"/>
  <c r="R20" i="2"/>
  <c r="T20" i="2" s="1"/>
  <c r="Q83" i="2"/>
  <c r="Q72" i="2"/>
  <c r="Q45" i="2"/>
  <c r="Q32" i="2"/>
  <c r="R32" i="2"/>
  <c r="T32" i="2" s="1"/>
  <c r="R24" i="2"/>
  <c r="T24" i="2" s="1"/>
  <c r="Q18" i="2"/>
  <c r="R18" i="2"/>
  <c r="T18" i="2" s="1"/>
  <c r="Q102" i="2"/>
  <c r="R102" i="2"/>
  <c r="T102" i="2" s="1"/>
  <c r="Q88" i="2"/>
  <c r="R88" i="2"/>
  <c r="T88" i="2" s="1"/>
  <c r="Q84" i="2"/>
  <c r="R84" i="2"/>
  <c r="T84" i="2" s="1"/>
  <c r="Q73" i="2"/>
  <c r="R73" i="2"/>
  <c r="T73" i="2" s="1"/>
  <c r="Q65" i="2"/>
  <c r="R65" i="2"/>
  <c r="T65" i="2" s="1"/>
  <c r="Q46" i="2"/>
  <c r="R46" i="2"/>
  <c r="T46" i="2" s="1"/>
  <c r="Q110" i="2"/>
  <c r="R110" i="2"/>
  <c r="T110" i="2" s="1"/>
  <c r="Q103" i="2"/>
  <c r="R103" i="2"/>
  <c r="T103" i="2" s="1"/>
  <c r="Q89" i="2"/>
  <c r="R89" i="2"/>
  <c r="T89" i="2" s="1"/>
  <c r="Q85" i="2"/>
  <c r="R85" i="2"/>
  <c r="T85" i="2" s="1"/>
  <c r="Q77" i="2"/>
  <c r="R77" i="2"/>
  <c r="T77" i="2" s="1"/>
  <c r="Q74" i="2"/>
  <c r="R74" i="2"/>
  <c r="T74" i="2" s="1"/>
  <c r="Q66" i="2"/>
  <c r="R66" i="2"/>
  <c r="T66" i="2" s="1"/>
  <c r="Q55" i="2"/>
  <c r="R55" i="2"/>
  <c r="T55" i="2" s="1"/>
  <c r="Q38" i="2"/>
  <c r="Q111" i="2"/>
  <c r="Q90" i="2"/>
  <c r="Q86" i="2"/>
  <c r="Q78" i="2"/>
  <c r="Q75" i="2"/>
  <c r="Q67" i="2"/>
  <c r="Q61" i="2"/>
  <c r="Q40" i="2"/>
  <c r="R40" i="2"/>
  <c r="T40" i="2" s="1"/>
  <c r="Q109" i="2"/>
  <c r="Q99" i="2"/>
  <c r="R112" i="2"/>
  <c r="T112" i="2" s="1"/>
  <c r="R104" i="2"/>
  <c r="T104" i="2" s="1"/>
  <c r="R91" i="2"/>
  <c r="T91" i="2" s="1"/>
  <c r="R79" i="2"/>
  <c r="T79" i="2" s="1"/>
  <c r="R76" i="2"/>
  <c r="T76" i="2" s="1"/>
  <c r="R68" i="2"/>
  <c r="T68" i="2" s="1"/>
  <c r="R50" i="2"/>
  <c r="T50" i="2" s="1"/>
  <c r="R41" i="2"/>
  <c r="T41" i="2" s="1"/>
  <c r="R30" i="2"/>
  <c r="T30" i="2" s="1"/>
  <c r="Q123" i="2"/>
  <c r="R123" i="2"/>
  <c r="T123" i="2" s="1"/>
  <c r="Q58" i="2"/>
  <c r="Q28" i="2"/>
  <c r="R111" i="2"/>
  <c r="T111" i="2" s="1"/>
  <c r="R90" i="2"/>
  <c r="T90" i="2" s="1"/>
  <c r="R86" i="2"/>
  <c r="T86" i="2" s="1"/>
  <c r="R78" i="2"/>
  <c r="T78" i="2" s="1"/>
  <c r="R75" i="2"/>
  <c r="T75" i="2" s="1"/>
  <c r="R67" i="2"/>
  <c r="T67" i="2" s="1"/>
  <c r="R61" i="2"/>
  <c r="T61" i="2" s="1"/>
  <c r="Q39" i="2"/>
  <c r="Q31" i="2"/>
  <c r="R39" i="2"/>
  <c r="T39" i="2" s="1"/>
  <c r="S16" i="2" l="1"/>
  <c r="S71" i="2"/>
  <c r="S69" i="2"/>
  <c r="S21" i="2"/>
  <c r="S108" i="2"/>
  <c r="S38" i="2"/>
  <c r="S70" i="2"/>
  <c r="S82" i="2"/>
  <c r="S62" i="2"/>
  <c r="S80" i="2"/>
  <c r="S58" i="2"/>
  <c r="S109" i="2"/>
  <c r="S64" i="2"/>
  <c r="S83" i="2"/>
  <c r="S92" i="2"/>
  <c r="S105" i="2"/>
  <c r="S52" i="2"/>
  <c r="S48" i="2"/>
  <c r="S37" i="2"/>
  <c r="S28" i="2"/>
  <c r="S99" i="2"/>
  <c r="S36" i="2"/>
  <c r="S47" i="2"/>
  <c r="S107" i="2"/>
  <c r="S42" i="2"/>
  <c r="S114" i="2"/>
  <c r="S51" i="2"/>
  <c r="S115" i="2"/>
  <c r="S63" i="2"/>
  <c r="S49" i="2"/>
  <c r="S45" i="2"/>
  <c r="S31" i="2"/>
  <c r="S78" i="2"/>
  <c r="S59" i="2"/>
  <c r="S15" i="2"/>
  <c r="S61" i="2"/>
  <c r="S18" i="2"/>
  <c r="S111" i="2"/>
  <c r="S74" i="2"/>
  <c r="S103" i="2"/>
  <c r="S89" i="2"/>
  <c r="S123" i="2"/>
  <c r="S66" i="2"/>
  <c r="S24" i="2"/>
  <c r="S104" i="2"/>
  <c r="S60" i="2"/>
  <c r="S87" i="2"/>
  <c r="S14" i="2"/>
  <c r="S20" i="2"/>
  <c r="S43" i="2"/>
  <c r="S72" i="2"/>
  <c r="S53" i="2"/>
  <c r="S76" i="2"/>
  <c r="S40" i="2"/>
  <c r="S75" i="2"/>
  <c r="S65" i="2"/>
  <c r="S88" i="2"/>
  <c r="S46" i="2"/>
  <c r="S73" i="2"/>
  <c r="S102" i="2"/>
  <c r="S41" i="2"/>
  <c r="S112" i="2"/>
  <c r="S77" i="2"/>
  <c r="S110" i="2"/>
  <c r="S91" i="2"/>
  <c r="S86" i="2"/>
  <c r="S55" i="2"/>
  <c r="S85" i="2"/>
  <c r="S32" i="2"/>
  <c r="S30" i="2"/>
  <c r="S39" i="2"/>
  <c r="S50" i="2"/>
  <c r="S67" i="2"/>
  <c r="S90" i="2"/>
  <c r="S84" i="2"/>
  <c r="S79" i="2"/>
  <c r="S68" i="2"/>
</calcChain>
</file>

<file path=xl/sharedStrings.xml><?xml version="1.0" encoding="utf-8"?>
<sst xmlns="http://schemas.openxmlformats.org/spreadsheetml/2006/main" count="555" uniqueCount="326">
  <si>
    <t>“Año del Bicentenario  del Natalicio Juan Pablo Duarte”</t>
  </si>
  <si>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</si>
  <si>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</si>
  <si>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</si>
  <si>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</si>
  <si>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</si>
  <si>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</si>
  <si>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</si>
  <si>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</si>
  <si>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</si>
  <si>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</si>
  <si>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</si>
  <si>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</si>
  <si>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</si>
  <si>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</si>
  <si>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</si>
  <si>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</si>
  <si>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</si>
  <si>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</si>
  <si>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</si>
  <si>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</si>
  <si>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</si>
  <si>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</si>
  <si>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</si>
  <si>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</si>
  <si>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GREIMY FIGUEROA PÉREZ</t>
  </si>
  <si>
    <t xml:space="preserve">MIDALMA ALTAGRACIA BLANCO AYALA </t>
  </si>
  <si>
    <t>MISELYS CABRERA HENRÍQUEZ</t>
  </si>
  <si>
    <t>LEONARDO PIÑA LIMA</t>
  </si>
  <si>
    <t>JOSE CONTRERAS PANIAGUA</t>
  </si>
  <si>
    <t>RITA GUZMÁN FRÍAS</t>
  </si>
  <si>
    <t>GICELLY AMERICA DE LOS SANTOS DE LOS SANTOS</t>
  </si>
  <si>
    <t>OSCAR EDUARDO PADILLA HACHE</t>
  </si>
  <si>
    <t>KATIUSKA RUÍZ VÁSQUEZ</t>
  </si>
  <si>
    <t>MANUEL ANTONIO CUELLO BATISTA</t>
  </si>
  <si>
    <t>LUIS ANTONIO JIMÉNEZ LARA</t>
  </si>
  <si>
    <t>ELIZABETH NOVAS MERCEDS</t>
  </si>
  <si>
    <t>ISAIRIS MARÍA MEJÍA CASTILLO DE JIMÉNEZ</t>
  </si>
  <si>
    <t xml:space="preserve">NOEMÍ ESTHER SILVESTRE </t>
  </si>
  <si>
    <t>BARNABY ANTONIO GOMEZ MELO</t>
  </si>
  <si>
    <t>MARÍA SILVIA GUERRERO</t>
  </si>
  <si>
    <t>NIURKA CAROLINA FERNÁNDEZ</t>
  </si>
  <si>
    <t xml:space="preserve">ROSA ALTAGRACIA MARTES </t>
  </si>
  <si>
    <t>GERHSON WILLIAM FÉLIZ</t>
  </si>
  <si>
    <t>MIGUEL ANTONIO GARCÍA LÓPEZ</t>
  </si>
  <si>
    <t>MARIOLIS ISAMAL PÉREZ DOMÍNGUEZ</t>
  </si>
  <si>
    <t>MADELINA ESPERANZA LIZARDO BATISTA</t>
  </si>
  <si>
    <t>ENFRE ANTONIO REYES TEJEDA</t>
  </si>
  <si>
    <t>MIGUEL HENRÍQUEZ SORIANO PONCIANO</t>
  </si>
  <si>
    <t>CLARITZA DE LA ROSA FIGUEROA DE ROSEL</t>
  </si>
  <si>
    <t>CIRILO DE LA ROSA CRUZ</t>
  </si>
  <si>
    <t>CRISTY DANANYIL DE LA ROSA LARA</t>
  </si>
  <si>
    <t>SANDRA YUDELKIS LARA</t>
  </si>
  <si>
    <t>GERLYS ALBERTO MARTÍNEZ</t>
  </si>
  <si>
    <t>ELBA CRISTINA TAVERAS PEREZ</t>
  </si>
  <si>
    <t>ROSA MERCEDES MALENA GERMOSEN</t>
  </si>
  <si>
    <t>RUDY RAMON MORILLO SANCHEZ</t>
  </si>
  <si>
    <t xml:space="preserve">JESUS ALBERTO PÉREZ </t>
  </si>
  <si>
    <t>ROSA HERRERA MERCEDES</t>
  </si>
  <si>
    <t>ONELIA DE LA ROSA</t>
  </si>
  <si>
    <t>ADRIANO DEL ROSARIO</t>
  </si>
  <si>
    <t>JOSE ALTAGRACIA CASTILLO ACOSTA</t>
  </si>
  <si>
    <t>CHARLES CAPOIS KING</t>
  </si>
  <si>
    <t>VLADIMIR LANTIGUA</t>
  </si>
  <si>
    <t>LISAIRA MANUELA DE LA CRUZ</t>
  </si>
  <si>
    <t>LEONEL ALEXANDER CONTRERAS ALMANZAR</t>
  </si>
  <si>
    <t>FRANCI MORETA MEDINA</t>
  </si>
  <si>
    <t>REYNOBEL ANTONIO FRANCO CONTRERAS</t>
  </si>
  <si>
    <t>STARLING JAVIER PÉREZ DELGADO</t>
  </si>
  <si>
    <t>MARIO AURELIO ALMONTE</t>
  </si>
  <si>
    <t>JHONY LUIS VARGAS PADILLA</t>
  </si>
  <si>
    <t>DOMINGO DE JESÚS MIESES</t>
  </si>
  <si>
    <t>FERNANDO PIERRE PÉREZ</t>
  </si>
  <si>
    <t xml:space="preserve">PEDRO EMILIO HERNÁNDEZ </t>
  </si>
  <si>
    <t>BACILIO HENRÍQUEZ ACEVEDO</t>
  </si>
  <si>
    <t>KANDY MERCEDES MORALES</t>
  </si>
  <si>
    <t>BRIATSI MERIOSKA ESCOTT CASTILLO</t>
  </si>
  <si>
    <t>JOSÉ FRANCISCO LÓPEZ SANTOS</t>
  </si>
  <si>
    <t>MARIANO ALBERTO PIMENTEL MARTICH</t>
  </si>
  <si>
    <t>ANTONIO VARGAS MELO</t>
  </si>
  <si>
    <t>CARLOS JOSE PEGUERO PADUA</t>
  </si>
  <si>
    <t>FRANKLYN ALBERTO FELIPE STUREKA</t>
  </si>
  <si>
    <t>VITALIO ANTONIO CALDERÓN MENDOZA</t>
  </si>
  <si>
    <t>MIGUEL ÁNGEL GUZMÁN MIESES</t>
  </si>
  <si>
    <t>HECTOR EMIL ARISTY MÉNDEZ</t>
  </si>
  <si>
    <t>MIGUEL ANGEL DE JESÚS DE LA CRUZ</t>
  </si>
  <si>
    <t>JORGE OSCAR DURA MEJÍA</t>
  </si>
  <si>
    <t>DOMINGO PINALES</t>
  </si>
  <si>
    <t>PLAN DE ASISTENCIA SOCIAL D ELA PRESIDENCIA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</si>
  <si>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</si>
  <si>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</si>
  <si>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</si>
  <si>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</si>
  <si>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</si>
  <si>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</si>
  <si>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</si>
  <si>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</si>
  <si>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</si>
  <si>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</si>
  <si>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</si>
  <si>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</si>
  <si>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</si>
  <si>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</si>
  <si>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</si>
  <si>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</si>
  <si>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</si>
  <si>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</si>
  <si>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</si>
  <si>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</si>
  <si>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</si>
  <si>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</si>
  <si>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</si>
  <si>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</si>
  <si>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</si>
  <si>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</si>
  <si>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</si>
  <si>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</si>
  <si>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</si>
  <si>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</si>
  <si>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</si>
  <si>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</si>
  <si>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</si>
  <si>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</si>
  <si>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</si>
  <si>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</si>
  <si>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</si>
  <si>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</si>
  <si>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</si>
  <si>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</si>
  <si>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</si>
  <si>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</si>
  <si>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</si>
  <si>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</si>
  <si>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</si>
  <si>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</si>
  <si>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</si>
  <si>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</si>
  <si>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</si>
  <si>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</si>
  <si>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</si>
  <si>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</si>
  <si>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</si>
  <si>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</si>
  <si>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</si>
  <si>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</si>
  <si>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</si>
  <si>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</si>
  <si>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</si>
  <si>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</si>
  <si>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</si>
  <si>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</si>
  <si>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</si>
  <si>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</si>
  <si>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</si>
  <si>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</si>
  <si>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</si>
  <si>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</si>
  <si>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</si>
  <si>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</si>
  <si>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</si>
  <si>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</si>
  <si>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</si>
  <si>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</si>
  <si>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</si>
  <si>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</si>
  <si>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</si>
  <si>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</si>
  <si>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</si>
  <si>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</si>
  <si>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</si>
  <si>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</si>
  <si>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</si>
  <si>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</si>
  <si>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</si>
  <si>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</si>
  <si>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</si>
  <si>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</si>
  <si>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</si>
  <si>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</si>
  <si>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</si>
  <si>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</si>
  <si>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</si>
  <si>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</si>
  <si>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</si>
  <si>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</si>
  <si>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</si>
  <si>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</si>
  <si>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</si>
  <si>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</si>
  <si>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</si>
  <si>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</si>
  <si>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</si>
  <si>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</si>
  <si>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ENCARGADA</t>
  </si>
  <si>
    <t xml:space="preserve">SECRETARIA </t>
  </si>
  <si>
    <t>SECRETARIA</t>
  </si>
  <si>
    <t>RECEPCIONISTA</t>
  </si>
  <si>
    <t>DIGITADOR</t>
  </si>
  <si>
    <t>AUXILIAR</t>
  </si>
  <si>
    <t>SUPERVISOR</t>
  </si>
  <si>
    <t>DIVISION DE ALMACEN Y SUMINISTRO</t>
  </si>
  <si>
    <t>ASISTENTE DENTAL</t>
  </si>
  <si>
    <t>CARDIOLOGO</t>
  </si>
  <si>
    <t>ASESOR MEDICO</t>
  </si>
  <si>
    <t>RADIOLOGO</t>
  </si>
  <si>
    <t>CONSERJE/SECRETARIA RAYO X</t>
  </si>
  <si>
    <t>BIOANALISTA</t>
  </si>
  <si>
    <t>CONSERJE</t>
  </si>
  <si>
    <t>EMPACADORA</t>
  </si>
  <si>
    <t>ENCARGADO</t>
  </si>
  <si>
    <t>CHOFER</t>
  </si>
  <si>
    <t xml:space="preserve">SUB-ENCARGADA </t>
  </si>
  <si>
    <t>ELECTRICISTA</t>
  </si>
  <si>
    <t>AYUDANTE DE COCINA</t>
  </si>
  <si>
    <t>EMPACADOR</t>
  </si>
  <si>
    <t>AYUDANTE DE CAMION</t>
  </si>
  <si>
    <t>SECRETARIO</t>
  </si>
  <si>
    <t>CONTADOR DE RACIONES</t>
  </si>
  <si>
    <t>PATANISTA</t>
  </si>
  <si>
    <t>01/072014</t>
  </si>
  <si>
    <t>IS/R              (Ley 11-92)     (1*)</t>
  </si>
  <si>
    <t>Seguro Sávica</t>
  </si>
  <si>
    <t>MEDICO GENERAL</t>
  </si>
  <si>
    <t>PORTERO</t>
  </si>
  <si>
    <t>Riesgos Laborales (1.1%) (2*)</t>
  </si>
  <si>
    <t>SINDY ABREU TAVARES</t>
  </si>
  <si>
    <t>CENTRO DE SALUD COMUNITARIA</t>
  </si>
  <si>
    <t>BIENVENIDO MEJIA SANTIAGO</t>
  </si>
  <si>
    <t>DIVISION DE SERVICIOS GENERALES</t>
  </si>
  <si>
    <t>TECNICO DE REFRIGERACION</t>
  </si>
  <si>
    <t>AMPARO RODRIGUEZ</t>
  </si>
  <si>
    <t>FERNANDO SILVERIO</t>
  </si>
  <si>
    <t>PINTOR</t>
  </si>
  <si>
    <t>JHONNY ELIEZER AGRAMONTE ALBERTO</t>
  </si>
  <si>
    <t>ENERCIDA SEGURA CUEVAS</t>
  </si>
  <si>
    <t>SAGRARIO ANGELICA POLANCO SANTANA</t>
  </si>
  <si>
    <t>JUNIOR ADAMES</t>
  </si>
  <si>
    <t xml:space="preserve">EVELINA GOMEZ HOLGUIN </t>
  </si>
  <si>
    <t>CAJERA</t>
  </si>
  <si>
    <t>Nómina de Sueldos: Empleados CONTRATADOS</t>
  </si>
  <si>
    <t>CLAUDIA GEOVANNA BREA MATOS</t>
  </si>
  <si>
    <t>SUPERVISORA DE AYUDAS SOCIALES</t>
  </si>
  <si>
    <t>LARISSA LEOMARY GARCIA ACOSTA</t>
  </si>
  <si>
    <t>DIVISION JURIDICA</t>
  </si>
  <si>
    <t>ABOGADA</t>
  </si>
  <si>
    <t>DOMINGUITA RAMIREZ OTAÑO</t>
  </si>
  <si>
    <t>JESUS JOAQUIN GOMEZ CRUZ</t>
  </si>
  <si>
    <t>RAFAEL EUCLIDES PORTES MEJIA</t>
  </si>
  <si>
    <t>DIVISION DE EVALUACION DE AYUDAS SOCIALES</t>
  </si>
  <si>
    <t>DIVISION DE COORDINACION Y SUPERVISION DE ENTREGAS DE AYUDAS SOCIALES</t>
  </si>
  <si>
    <t>DIVISION DE TRANSPORTACIÓN</t>
  </si>
  <si>
    <t>DEPARTAMENTO DE PROGRAMAS SOCIALES</t>
  </si>
  <si>
    <t>DIVISION DE EMPAQUE</t>
  </si>
  <si>
    <t>DIVISION DE DESPACHO DE PROVISIONES</t>
  </si>
  <si>
    <t>ENCARGADA DE ARCHIVO</t>
  </si>
  <si>
    <t>ENCARGADO OFIC. LIBRE ACCESO DE LA INFORMACION</t>
  </si>
  <si>
    <t>SUPERVISOR DE ENTREGA DE  AYUDAS SOCIALES</t>
  </si>
  <si>
    <t>DEPARTAMENTO DE RECURSOS HUMANOS</t>
  </si>
  <si>
    <t>DIVISION DE COMPRAS YCONTRATACIONES</t>
  </si>
  <si>
    <t>ASHER RAMON CABRERA SANCHEZ</t>
  </si>
  <si>
    <t>ENCARGADO INTERNO</t>
  </si>
  <si>
    <t>DIVISION DE ALMACÉN DE SUMINISTRO</t>
  </si>
  <si>
    <t>DIVISION DE GERENCIA FINANCIERA</t>
  </si>
  <si>
    <t>DIVISION DE PROVISIONES</t>
  </si>
  <si>
    <t>COORDINACIONES PROVINCIALES  DE BARAHONA</t>
  </si>
  <si>
    <t>OFIC. PROV. BARAHONA</t>
  </si>
  <si>
    <t>COORDINACIONES PROVINCIALES DE DAJABON</t>
  </si>
  <si>
    <t>COORDINACIONES PROVINCIALES DE LA VEGA</t>
  </si>
  <si>
    <t>COORDINACIONES PROVINCIALES MONTE PLATA</t>
  </si>
  <si>
    <t>COORDINACIONES PROVINCIALES DE NAGUA</t>
  </si>
  <si>
    <t>COORDINACIONES PROVINCIALES. DE NEYBA BAHORUCO</t>
  </si>
  <si>
    <t>COORDINACIONES PROVINCIALES DE PUERTO PLATA</t>
  </si>
  <si>
    <t xml:space="preserve">COORDINACIONES PROVINCIALES DE PERAVIA (BANI) </t>
  </si>
  <si>
    <t>COORDINACIONES PROVINCIALES DE SAN FRANCISCO DE MACORIS</t>
  </si>
  <si>
    <t>COORDINACIONES PROVINCIALES DE VALVERDE MAO</t>
  </si>
  <si>
    <t>VERONICA ALTAGRACIA BAUTISTA DE RICARDO</t>
  </si>
  <si>
    <t>YESENIA MANZUETA PEREZ</t>
  </si>
  <si>
    <t>MAGDALENO SANCHEZ BELEN</t>
  </si>
  <si>
    <t>DIVISION DE COORDINACION DE AYUDAS SOCIALES</t>
  </si>
  <si>
    <t>SUPERVISOR DE ENTREGA DE AYUDA</t>
  </si>
  <si>
    <t>MARIA NATALIZ CONSTANZO DE LA CRUZ</t>
  </si>
  <si>
    <t xml:space="preserve"> COORDINACION PORV. EL SEIBO</t>
  </si>
  <si>
    <t>MELISSA FLORENTINO PUELLO</t>
  </si>
  <si>
    <t>CENTRO DE SALUD COMUNITARIO</t>
  </si>
  <si>
    <t xml:space="preserve">JOHANNA MUÑOZ BATISTA </t>
  </si>
  <si>
    <t>MEDICO UROLOGA</t>
  </si>
  <si>
    <t>EDGAR GIL MONTERO</t>
  </si>
  <si>
    <t>DIVISION DE TRAMSPORTACION</t>
  </si>
  <si>
    <t>CARMEN ALTAGRACIA PAYANO HIDALGO</t>
  </si>
  <si>
    <t>FRANCIA ROSA MATOS DE DIAZ</t>
  </si>
  <si>
    <t>COORDINACION PROVINCIAL DE SAN PEDRO MACORIS</t>
  </si>
  <si>
    <t>JOSE JAVIER PEREZ VALDEZ</t>
  </si>
  <si>
    <t>SUPERVISOR DE CAMARA</t>
  </si>
  <si>
    <t>MORAIMA DAMIANA NOLASCO AYBAR</t>
  </si>
  <si>
    <t>GINECOLOGA</t>
  </si>
  <si>
    <t xml:space="preserve">EDUAR GOMEZ MESA </t>
  </si>
  <si>
    <t>DIRECCION ADMINISTRATIVA Y FINANCIERA</t>
  </si>
  <si>
    <t>MENSAJERO EXTERNO</t>
  </si>
  <si>
    <t>MARIA MERCEDE PEREZ JIMENEZ</t>
  </si>
  <si>
    <t>DIVISION DE COORDINACION Y SUPERVISION DE ENTREGA DE AYUDA SOCIALES</t>
  </si>
  <si>
    <t>JUANA BAUTISTA PEÑA ALVAREZ</t>
  </si>
  <si>
    <t>COORDINACION PROVINCIAL DE BONAO</t>
  </si>
  <si>
    <t xml:space="preserve">SUPERVISOR </t>
  </si>
  <si>
    <t>ESTEBAN BRITO</t>
  </si>
  <si>
    <t>COORDINACION PROVINCIAL DE AZUA</t>
  </si>
  <si>
    <t>DUARTE DE OLEO DE LOS SANTOS</t>
  </si>
  <si>
    <t>HERRERO</t>
  </si>
  <si>
    <t>YEISON HEREDIA DE LOS SANTOS</t>
  </si>
  <si>
    <t>AUXILIAR OPERATIVO</t>
  </si>
  <si>
    <t>MAYRA JOSEFINA FROMETA VALETTE</t>
  </si>
  <si>
    <t>YOHANY MARGARITA ACOSTA RODRIGUEZ</t>
  </si>
  <si>
    <t>YULIS LUCIANO RAMIREZ</t>
  </si>
  <si>
    <t>MELVI MERCEDES DIAZ ESTEVEZ DE ALMANZAR</t>
  </si>
  <si>
    <t>ANGELA ZORRILA MARTE DE FLORES</t>
  </si>
  <si>
    <t>EUSEBIO OTANEZ DE LOS SANTOS</t>
  </si>
  <si>
    <t>MANOLO GUEVARA DIAZ</t>
  </si>
  <si>
    <t>KATY JOSEFINS PEREZ JOSE</t>
  </si>
  <si>
    <t>COORDINADOERA COOPERATIVA</t>
  </si>
  <si>
    <t>DIVSION FINANCIERA</t>
  </si>
  <si>
    <t>ANALISTA DE PROCESOS FINANCIEROS</t>
  </si>
  <si>
    <t>COORDINADORA</t>
  </si>
  <si>
    <t>ESTARLIN TERRERO SANCHEZ</t>
  </si>
  <si>
    <t>COORDINACIONES PROVINCIALES DE PEDERNALES</t>
  </si>
  <si>
    <t>ANYELI JOSEFINA VALDEZ HERNANDEZ</t>
  </si>
  <si>
    <t>DEPARTAMENTO DE PROVISIONES</t>
  </si>
  <si>
    <t xml:space="preserve">                                                     Correspondiente al mes de ENERO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</si>
</sst>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Arial Narrow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102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3" borderId="22" xfId="18" applyFont="1" applyFill="1" applyBorder="1" applyAlignment="1">
      <alignment horizontal="center"/>
    </xf>
    <xf numFmtId="0" fontId="10" fillId="3" borderId="22" xfId="18" applyFont="1" applyFill="1" applyBorder="1"/>
    <xf numFmtId="0" fontId="10" fillId="3" borderId="22" xfId="0" applyFont="1" applyFill="1" applyBorder="1"/>
    <xf numFmtId="0" fontId="12" fillId="3" borderId="22" xfId="0" applyFont="1" applyFill="1" applyBorder="1"/>
    <xf numFmtId="0" fontId="10" fillId="3" borderId="22" xfId="18" applyFont="1" applyFill="1" applyBorder="1" applyAlignment="1">
      <alignment wrapText="1"/>
    </xf>
    <xf numFmtId="0" fontId="10" fillId="3" borderId="22" xfId="14" applyFont="1" applyFill="1" applyBorder="1" applyAlignment="1">
      <alignment horizontal="left"/>
    </xf>
    <xf numFmtId="3" fontId="15" fillId="3" borderId="14" xfId="1" applyNumberFormat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 wrapText="1"/>
    </xf>
    <xf numFmtId="14" fontId="15" fillId="3" borderId="22" xfId="12" applyNumberFormat="1" applyFont="1" applyFill="1" applyBorder="1" applyAlignment="1">
      <alignment horizontal="center"/>
    </xf>
    <xf numFmtId="4" fontId="15" fillId="3" borderId="22" xfId="14" applyNumberFormat="1" applyFont="1" applyFill="1" applyBorder="1" applyAlignment="1">
      <alignment horizontal="center"/>
    </xf>
    <xf numFmtId="4" fontId="14" fillId="3" borderId="22" xfId="0" applyNumberFormat="1" applyFont="1" applyFill="1" applyBorder="1" applyAlignment="1">
      <alignment horizontal="center"/>
    </xf>
    <xf numFmtId="165" fontId="14" fillId="3" borderId="22" xfId="0" applyNumberFormat="1" applyFont="1" applyFill="1" applyBorder="1" applyAlignment="1">
      <alignment horizontal="center"/>
    </xf>
    <xf numFmtId="4" fontId="14" fillId="3" borderId="24" xfId="0" applyNumberFormat="1" applyFont="1" applyFill="1" applyBorder="1" applyAlignment="1">
      <alignment horizontal="center"/>
    </xf>
    <xf numFmtId="0" fontId="16" fillId="3" borderId="22" xfId="18" applyFont="1" applyFill="1" applyBorder="1" applyAlignment="1">
      <alignment horizontal="center"/>
    </xf>
    <xf numFmtId="0" fontId="11" fillId="3" borderId="22" xfId="0" applyFont="1" applyFill="1" applyBorder="1" applyAlignment="1">
      <alignment vertical="center" wrapText="1"/>
    </xf>
    <xf numFmtId="0" fontId="17" fillId="0" borderId="22" xfId="0" applyFont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7" fillId="3" borderId="22" xfId="12" applyFont="1" applyFill="1" applyBorder="1" applyAlignment="1">
      <alignment horizontal="center"/>
    </xf>
    <xf numFmtId="4" fontId="10" fillId="3" borderId="23" xfId="14" applyNumberFormat="1" applyFont="1" applyFill="1" applyBorder="1" applyAlignment="1">
      <alignment horizontal="center"/>
    </xf>
    <xf numFmtId="4" fontId="10" fillId="3" borderId="22" xfId="14" applyNumberFormat="1" applyFont="1" applyFill="1" applyBorder="1" applyAlignment="1">
      <alignment horizontal="center"/>
    </xf>
    <xf numFmtId="0" fontId="13" fillId="3" borderId="6" xfId="18" applyFont="1" applyFill="1" applyBorder="1" applyAlignment="1">
      <alignment wrapText="1"/>
    </xf>
    <xf numFmtId="0" fontId="10" fillId="3" borderId="6" xfId="18" applyFont="1" applyFill="1" applyBorder="1" applyAlignment="1">
      <alignment wrapText="1"/>
    </xf>
    <xf numFmtId="0" fontId="10" fillId="3" borderId="5" xfId="18" applyFont="1" applyFill="1" applyBorder="1"/>
    <xf numFmtId="4" fontId="14" fillId="3" borderId="30" xfId="0" applyNumberFormat="1" applyFont="1" applyFill="1" applyBorder="1" applyAlignment="1">
      <alignment horizontal="center"/>
    </xf>
    <xf numFmtId="0" fontId="10" fillId="3" borderId="22" xfId="1" applyFont="1" applyFill="1" applyBorder="1" applyAlignment="1">
      <alignment horizontal="center" vertical="center" wrapText="1"/>
    </xf>
    <xf numFmtId="14" fontId="10" fillId="3" borderId="22" xfId="12" applyNumberFormat="1" applyFont="1" applyFill="1" applyBorder="1" applyAlignment="1">
      <alignment horizontal="center"/>
    </xf>
    <xf numFmtId="14" fontId="10" fillId="3" borderId="24" xfId="0" applyNumberFormat="1" applyFont="1" applyFill="1" applyBorder="1" applyAlignment="1">
      <alignment horizontal="center"/>
    </xf>
    <xf numFmtId="0" fontId="16" fillId="3" borderId="22" xfId="12" applyFont="1" applyFill="1" applyBorder="1" applyAlignment="1">
      <alignment horizontal="center"/>
    </xf>
    <xf numFmtId="0" fontId="16" fillId="3" borderId="22" xfId="14" applyFont="1" applyFill="1" applyBorder="1" applyAlignment="1">
      <alignment horizontal="center"/>
    </xf>
    <xf numFmtId="0" fontId="18" fillId="3" borderId="22" xfId="18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15" fillId="3" borderId="22" xfId="0" applyFont="1" applyFill="1" applyBorder="1" applyAlignment="1">
      <alignment horizontal="center"/>
    </xf>
    <xf numFmtId="0" fontId="15" fillId="3" borderId="22" xfId="18" applyFont="1" applyFill="1" applyBorder="1" applyAlignment="1">
      <alignment horizontal="center"/>
    </xf>
    <xf numFmtId="0" fontId="15" fillId="3" borderId="22" xfId="18" applyFont="1" applyFill="1" applyBorder="1"/>
    <xf numFmtId="0" fontId="19" fillId="3" borderId="22" xfId="18" applyFont="1" applyFill="1" applyBorder="1" applyAlignment="1">
      <alignment horizontal="center"/>
    </xf>
    <xf numFmtId="0" fontId="14" fillId="0" borderId="0" xfId="0" applyFont="1"/>
    <xf numFmtId="14" fontId="15" fillId="3" borderId="24" xfId="0" applyNumberFormat="1" applyFont="1" applyFill="1" applyBorder="1" applyAlignment="1">
      <alignment horizontal="center"/>
    </xf>
    <xf numFmtId="14" fontId="10" fillId="3" borderId="24" xfId="12" applyNumberFormat="1" applyFont="1" applyFill="1" applyBorder="1" applyAlignment="1">
      <alignment horizontal="center"/>
    </xf>
    <xf numFmtId="14" fontId="15" fillId="3" borderId="22" xfId="0" applyNumberFormat="1" applyFont="1" applyFill="1" applyBorder="1" applyAlignment="1">
      <alignment horizontal="center"/>
    </xf>
    <xf numFmtId="14" fontId="15" fillId="3" borderId="22" xfId="18" applyNumberFormat="1" applyFont="1" applyFill="1" applyBorder="1" applyAlignment="1">
      <alignment horizontal="center"/>
    </xf>
    <xf numFmtId="14" fontId="14" fillId="3" borderId="24" xfId="0" applyNumberFormat="1" applyFont="1" applyFill="1" applyBorder="1" applyAlignment="1">
      <alignment horizontal="center"/>
    </xf>
    <xf numFmtId="14" fontId="14" fillId="3" borderId="22" xfId="0" applyNumberFormat="1" applyFont="1" applyFill="1" applyBorder="1" applyAlignment="1">
      <alignment horizontal="center"/>
    </xf>
    <xf numFmtId="14" fontId="20" fillId="3" borderId="24" xfId="0" applyNumberFormat="1" applyFont="1" applyFill="1" applyBorder="1" applyAlignment="1">
      <alignment horizontal="center" vertical="center"/>
    </xf>
    <xf numFmtId="14" fontId="20" fillId="3" borderId="22" xfId="0" applyNumberFormat="1" applyFont="1" applyFill="1" applyBorder="1" applyAlignment="1">
      <alignment horizontal="center" vertical="center"/>
    </xf>
    <xf numFmtId="14" fontId="14" fillId="3" borderId="22" xfId="18" applyNumberFormat="1" applyFont="1" applyFill="1" applyBorder="1" applyAlignment="1">
      <alignment horizontal="center"/>
    </xf>
    <xf numFmtId="14" fontId="15" fillId="3" borderId="5" xfId="0" applyNumberFormat="1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20" fillId="3" borderId="22" xfId="18" applyFont="1" applyFill="1" applyBorder="1" applyAlignment="1">
      <alignment horizontal="center" vertical="center"/>
    </xf>
    <xf numFmtId="0" fontId="15" fillId="3" borderId="5" xfId="18" applyFont="1" applyFill="1" applyBorder="1" applyAlignment="1">
      <alignment horizontal="center"/>
    </xf>
    <xf numFmtId="0" fontId="14" fillId="3" borderId="22" xfId="0" applyFont="1" applyFill="1" applyBorder="1"/>
    <xf numFmtId="0" fontId="12" fillId="3" borderId="22" xfId="0" applyFont="1" applyFill="1" applyBorder="1" applyAlignment="1">
      <alignment horizontal="left"/>
    </xf>
    <xf numFmtId="0" fontId="15" fillId="3" borderId="22" xfId="0" applyFont="1" applyFill="1" applyBorder="1"/>
    <xf numFmtId="4" fontId="15" fillId="3" borderId="23" xfId="14" applyNumberFormat="1" applyFont="1" applyFill="1" applyBorder="1" applyAlignment="1"/>
    <xf numFmtId="0" fontId="21" fillId="3" borderId="22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4" borderId="33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3">
    <cellStyle name="Millares 2" xfId="2"/>
    <cellStyle name="Millares 3" xfId="5"/>
    <cellStyle name="Millares 4" xfId="15"/>
    <cellStyle name="Millares 5" xfId="13"/>
    <cellStyle name="Millares 6" xfId="20"/>
    <cellStyle name="Normal" xfId="0" builtinId="0"/>
    <cellStyle name="Normal 10" xfId="12"/>
    <cellStyle name="Normal 11" xfId="17"/>
    <cellStyle name="Normal 12" xfId="16"/>
    <cellStyle name="Normal 13" xfId="18"/>
    <cellStyle name="Normal 14" xfId="19"/>
    <cellStyle name="Normal 15" xfId="21"/>
    <cellStyle name="Normal 2" xfId="3"/>
    <cellStyle name="Normal 2 2" xfId="22"/>
    <cellStyle name="Normal 3" xfId="1"/>
    <cellStyle name="Normal 3 2" xfId="6"/>
    <cellStyle name="Normal 4" xfId="7"/>
    <cellStyle name="Normal 5" xfId="8"/>
    <cellStyle name="Normal 6" xfId="9"/>
    <cellStyle name="Normal 7" xfId="10"/>
    <cellStyle name="Normal 8" xfId="11"/>
    <cellStyle name="Normal 9" xfId="14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0</xdr:rowOff>
    </xdr:from>
    <xdr:to>
      <xdr:col>8</xdr:col>
      <xdr:colOff>238125</xdr:colOff>
      <xdr:row>4</xdr:row>
      <xdr:rowOff>114300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0"/>
          <a:ext cx="324802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6"/>
  <sheetViews>
    <sheetView tabSelected="1" topLeftCell="D1" workbookViewId="0">
      <selection activeCell="G19" sqref="G19"/>
    </sheetView>
  </sheetViews>
  <sheetFormatPr baseColWidth="10" defaultRowHeight="15" x14ac:dyDescent="0.25"/>
  <cols>
    <col min="1" max="1" width="5.5703125" customWidth="1"/>
    <col min="2" max="2" width="46" customWidth="1"/>
    <col min="3" max="3" width="63.85546875" customWidth="1"/>
    <col min="4" max="4" width="44.5703125" customWidth="1"/>
    <col min="5" max="5" width="11.42578125" customWidth="1"/>
    <col min="6" max="6" width="14.42578125" customWidth="1"/>
    <col min="7" max="7" width="11.7109375" customWidth="1"/>
    <col min="8" max="8" width="13.140625" customWidth="1"/>
    <col min="9" max="9" width="13.7109375" customWidth="1"/>
    <col min="10" max="10" width="10" customWidth="1"/>
    <col min="11" max="11" width="16.85546875" customWidth="1"/>
    <col min="12" max="12" width="16.140625" customWidth="1"/>
    <col min="14" max="14" width="12" customWidth="1"/>
    <col min="15" max="15" width="16.85546875" customWidth="1"/>
    <col min="16" max="16" width="15.7109375" customWidth="1"/>
    <col min="17" max="17" width="9.42578125" customWidth="1"/>
    <col min="18" max="18" width="20.85546875" customWidth="1"/>
    <col min="19" max="19" width="10.5703125" customWidth="1"/>
    <col min="20" max="20" width="10.85546875" customWidth="1"/>
  </cols>
  <sheetData>
    <row r="2" spans="1:2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9.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8.75" x14ac:dyDescent="0.25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8" x14ac:dyDescent="0.25">
      <c r="A8" s="79" t="s">
        <v>239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spans="1:21" ht="18" x14ac:dyDescent="0.25">
      <c r="A9" s="9"/>
      <c r="B9" s="9"/>
      <c r="C9" s="9"/>
      <c r="D9" s="9"/>
      <c r="E9" s="41" t="s">
        <v>325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5.75" thickBot="1" x14ac:dyDescent="0.3">
      <c r="A10" s="7"/>
      <c r="B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5" customHeight="1" x14ac:dyDescent="0.25">
      <c r="A11" s="96" t="s">
        <v>1</v>
      </c>
      <c r="B11" s="99" t="s">
        <v>2</v>
      </c>
      <c r="C11" s="6"/>
      <c r="D11" s="6"/>
      <c r="E11" s="6"/>
      <c r="F11" s="67" t="s">
        <v>11</v>
      </c>
      <c r="G11" s="68"/>
      <c r="H11" s="71" t="s">
        <v>3</v>
      </c>
      <c r="I11" s="83" t="s">
        <v>220</v>
      </c>
      <c r="J11" s="83" t="s">
        <v>221</v>
      </c>
      <c r="K11" s="74" t="s">
        <v>4</v>
      </c>
      <c r="L11" s="75"/>
      <c r="M11" s="75"/>
      <c r="N11" s="75"/>
      <c r="O11" s="75"/>
      <c r="P11" s="75"/>
      <c r="Q11" s="76"/>
      <c r="R11" s="77" t="s">
        <v>5</v>
      </c>
      <c r="S11" s="78"/>
      <c r="T11" s="80" t="s">
        <v>6</v>
      </c>
      <c r="U11" s="87" t="s">
        <v>7</v>
      </c>
    </row>
    <row r="12" spans="1:21" ht="15.75" customHeight="1" thickBot="1" x14ac:dyDescent="0.3">
      <c r="A12" s="97"/>
      <c r="B12" s="100"/>
      <c r="C12" s="1" t="s">
        <v>8</v>
      </c>
      <c r="D12" s="1" t="s">
        <v>9</v>
      </c>
      <c r="E12" s="1" t="s">
        <v>10</v>
      </c>
      <c r="F12" s="69"/>
      <c r="G12" s="70"/>
      <c r="H12" s="72"/>
      <c r="I12" s="84"/>
      <c r="J12" s="84"/>
      <c r="K12" s="90" t="s">
        <v>12</v>
      </c>
      <c r="L12" s="91"/>
      <c r="M12" s="80" t="s">
        <v>224</v>
      </c>
      <c r="N12" s="90" t="s">
        <v>13</v>
      </c>
      <c r="O12" s="91"/>
      <c r="P12" s="80" t="s">
        <v>14</v>
      </c>
      <c r="Q12" s="93" t="s">
        <v>15</v>
      </c>
      <c r="R12" s="94" t="s">
        <v>16</v>
      </c>
      <c r="S12" s="80" t="s">
        <v>17</v>
      </c>
      <c r="T12" s="81"/>
      <c r="U12" s="88"/>
    </row>
    <row r="13" spans="1:21" ht="26.25" thickBot="1" x14ac:dyDescent="0.3">
      <c r="A13" s="98"/>
      <c r="B13" s="101"/>
      <c r="C13" s="1"/>
      <c r="D13" s="5"/>
      <c r="E13" s="5"/>
      <c r="F13" s="5" t="s">
        <v>18</v>
      </c>
      <c r="G13" s="2" t="s">
        <v>19</v>
      </c>
      <c r="H13" s="73"/>
      <c r="I13" s="85"/>
      <c r="J13" s="86"/>
      <c r="K13" s="3" t="s">
        <v>20</v>
      </c>
      <c r="L13" s="4" t="s">
        <v>21</v>
      </c>
      <c r="M13" s="92"/>
      <c r="N13" s="3" t="s">
        <v>22</v>
      </c>
      <c r="O13" s="4" t="s">
        <v>23</v>
      </c>
      <c r="P13" s="92"/>
      <c r="Q13" s="89"/>
      <c r="R13" s="95"/>
      <c r="S13" s="82"/>
      <c r="T13" s="82"/>
      <c r="U13" s="89"/>
    </row>
    <row r="14" spans="1:21" x14ac:dyDescent="0.25">
      <c r="A14" s="10" t="s">
        <v>89</v>
      </c>
      <c r="B14" s="13" t="s">
        <v>245</v>
      </c>
      <c r="C14" s="25" t="s">
        <v>88</v>
      </c>
      <c r="D14" s="42" t="s">
        <v>254</v>
      </c>
      <c r="E14" s="17" t="s">
        <v>24</v>
      </c>
      <c r="F14" s="47">
        <v>42856</v>
      </c>
      <c r="G14" s="18">
        <v>42978</v>
      </c>
      <c r="H14" s="29">
        <v>37000</v>
      </c>
      <c r="I14" s="19">
        <v>0</v>
      </c>
      <c r="J14" s="20">
        <v>25</v>
      </c>
      <c r="K14" s="20">
        <f t="shared" ref="K14:K53" si="0">H14*2.87%</f>
        <v>1061.9000000000001</v>
      </c>
      <c r="L14" s="20">
        <f t="shared" ref="L14:L53" si="1">H14*7.1%</f>
        <v>2626.9999999999995</v>
      </c>
      <c r="M14" s="20">
        <f t="shared" ref="M14:M53" si="2">H14*1.1%</f>
        <v>407.00000000000006</v>
      </c>
      <c r="N14" s="20">
        <f t="shared" ref="N14:N53" si="3">H14*3.04%</f>
        <v>1124.8</v>
      </c>
      <c r="O14" s="20">
        <f t="shared" ref="O14:O53" si="4">H14*7.09%</f>
        <v>2623.3</v>
      </c>
      <c r="P14" s="20">
        <v>0</v>
      </c>
      <c r="Q14" s="21">
        <f t="shared" ref="Q14:Q45" si="5">K14+L14+M14+N14+O14</f>
        <v>7844</v>
      </c>
      <c r="R14" s="20">
        <f t="shared" ref="R14:R45" si="6">K14+N14+J14</f>
        <v>2211.6999999999998</v>
      </c>
      <c r="S14" s="21">
        <f t="shared" ref="S14:S43" si="7">Q14+R14</f>
        <v>10055.700000000001</v>
      </c>
      <c r="T14" s="22">
        <f t="shared" ref="T14:T53" si="8">H14-R14</f>
        <v>34788.300000000003</v>
      </c>
      <c r="U14" s="16">
        <v>112</v>
      </c>
    </row>
    <row r="15" spans="1:21" x14ac:dyDescent="0.25">
      <c r="A15" s="10" t="s">
        <v>90</v>
      </c>
      <c r="B15" s="12" t="s">
        <v>27</v>
      </c>
      <c r="C15" s="25" t="s">
        <v>88</v>
      </c>
      <c r="D15" s="43" t="s">
        <v>196</v>
      </c>
      <c r="E15" s="17" t="s">
        <v>24</v>
      </c>
      <c r="F15" s="49">
        <v>42290</v>
      </c>
      <c r="G15" s="18">
        <v>42978</v>
      </c>
      <c r="H15" s="29">
        <v>19500</v>
      </c>
      <c r="I15" s="19">
        <v>0</v>
      </c>
      <c r="J15" s="20">
        <v>25</v>
      </c>
      <c r="K15" s="20">
        <f t="shared" si="0"/>
        <v>559.65</v>
      </c>
      <c r="L15" s="20">
        <f t="shared" si="1"/>
        <v>1384.4999999999998</v>
      </c>
      <c r="M15" s="20">
        <f t="shared" si="2"/>
        <v>214.50000000000003</v>
      </c>
      <c r="N15" s="20">
        <f t="shared" si="3"/>
        <v>592.79999999999995</v>
      </c>
      <c r="O15" s="20">
        <f t="shared" si="4"/>
        <v>1382.5500000000002</v>
      </c>
      <c r="P15" s="20">
        <v>0</v>
      </c>
      <c r="Q15" s="21">
        <f t="shared" si="5"/>
        <v>4134</v>
      </c>
      <c r="R15" s="20">
        <f t="shared" si="6"/>
        <v>1177.4499999999998</v>
      </c>
      <c r="S15" s="21">
        <f t="shared" si="7"/>
        <v>5311.45</v>
      </c>
      <c r="T15" s="34">
        <f t="shared" si="8"/>
        <v>18322.55</v>
      </c>
      <c r="U15" s="16">
        <v>112</v>
      </c>
    </row>
    <row r="16" spans="1:21" x14ac:dyDescent="0.25">
      <c r="A16" s="10" t="s">
        <v>91</v>
      </c>
      <c r="B16" s="13" t="s">
        <v>246</v>
      </c>
      <c r="C16" s="25" t="s">
        <v>88</v>
      </c>
      <c r="D16" s="43" t="s">
        <v>255</v>
      </c>
      <c r="E16" s="17" t="s">
        <v>24</v>
      </c>
      <c r="F16" s="49">
        <v>42887</v>
      </c>
      <c r="G16" s="18">
        <v>42978</v>
      </c>
      <c r="H16" s="30">
        <v>25000</v>
      </c>
      <c r="I16" s="19">
        <v>0</v>
      </c>
      <c r="J16" s="20">
        <v>25</v>
      </c>
      <c r="K16" s="20">
        <f t="shared" si="0"/>
        <v>717.5</v>
      </c>
      <c r="L16" s="20">
        <f t="shared" si="1"/>
        <v>1774.9999999999998</v>
      </c>
      <c r="M16" s="20">
        <f t="shared" si="2"/>
        <v>275</v>
      </c>
      <c r="N16" s="20">
        <f t="shared" si="3"/>
        <v>760</v>
      </c>
      <c r="O16" s="20">
        <f t="shared" si="4"/>
        <v>1772.5000000000002</v>
      </c>
      <c r="P16" s="20">
        <v>0</v>
      </c>
      <c r="Q16" s="21">
        <f t="shared" si="5"/>
        <v>5300</v>
      </c>
      <c r="R16" s="20">
        <f t="shared" si="6"/>
        <v>1502.5</v>
      </c>
      <c r="S16" s="21">
        <f t="shared" si="7"/>
        <v>6802.5</v>
      </c>
      <c r="T16" s="34">
        <f t="shared" si="8"/>
        <v>23497.5</v>
      </c>
      <c r="U16" s="16">
        <v>112</v>
      </c>
    </row>
    <row r="17" spans="1:21" x14ac:dyDescent="0.25">
      <c r="A17" s="10" t="s">
        <v>92</v>
      </c>
      <c r="B17" s="13" t="s">
        <v>291</v>
      </c>
      <c r="C17" s="25" t="s">
        <v>88</v>
      </c>
      <c r="D17" s="10" t="s">
        <v>292</v>
      </c>
      <c r="E17" s="35" t="s">
        <v>24</v>
      </c>
      <c r="F17" s="37">
        <v>42979</v>
      </c>
      <c r="G17" s="48">
        <v>43008</v>
      </c>
      <c r="H17" s="29">
        <v>19500</v>
      </c>
      <c r="I17" s="19">
        <v>0</v>
      </c>
      <c r="J17" s="20">
        <v>25</v>
      </c>
      <c r="K17" s="20">
        <f t="shared" si="0"/>
        <v>559.65</v>
      </c>
      <c r="L17" s="20">
        <f t="shared" si="1"/>
        <v>1384.4999999999998</v>
      </c>
      <c r="M17" s="20">
        <f t="shared" si="2"/>
        <v>214.50000000000003</v>
      </c>
      <c r="N17" s="20">
        <f t="shared" si="3"/>
        <v>592.79999999999995</v>
      </c>
      <c r="O17" s="20">
        <f t="shared" si="4"/>
        <v>1382.5500000000002</v>
      </c>
      <c r="P17" s="20">
        <v>0</v>
      </c>
      <c r="Q17" s="21">
        <f t="shared" si="5"/>
        <v>4134</v>
      </c>
      <c r="R17" s="20">
        <f t="shared" si="6"/>
        <v>1177.4499999999998</v>
      </c>
      <c r="S17" s="21">
        <f t="shared" si="7"/>
        <v>5311.45</v>
      </c>
      <c r="T17" s="34">
        <f t="shared" si="8"/>
        <v>18322.55</v>
      </c>
      <c r="U17" s="16">
        <v>112</v>
      </c>
    </row>
    <row r="18" spans="1:21" x14ac:dyDescent="0.25">
      <c r="A18" s="10" t="s">
        <v>93</v>
      </c>
      <c r="B18" s="13" t="s">
        <v>242</v>
      </c>
      <c r="C18" s="23" t="s">
        <v>243</v>
      </c>
      <c r="D18" s="43" t="s">
        <v>244</v>
      </c>
      <c r="E18" s="17" t="s">
        <v>24</v>
      </c>
      <c r="F18" s="47">
        <v>42917</v>
      </c>
      <c r="G18" s="18">
        <v>42978</v>
      </c>
      <c r="H18" s="30">
        <v>20000</v>
      </c>
      <c r="I18" s="19">
        <v>0</v>
      </c>
      <c r="J18" s="20">
        <v>25</v>
      </c>
      <c r="K18" s="20">
        <f t="shared" si="0"/>
        <v>574</v>
      </c>
      <c r="L18" s="20">
        <f t="shared" si="1"/>
        <v>1419.9999999999998</v>
      </c>
      <c r="M18" s="20">
        <f t="shared" si="2"/>
        <v>220.00000000000003</v>
      </c>
      <c r="N18" s="20">
        <f t="shared" si="3"/>
        <v>608</v>
      </c>
      <c r="O18" s="20">
        <f t="shared" si="4"/>
        <v>1418</v>
      </c>
      <c r="P18" s="20">
        <v>0</v>
      </c>
      <c r="Q18" s="21">
        <f t="shared" si="5"/>
        <v>4240</v>
      </c>
      <c r="R18" s="20">
        <f t="shared" si="6"/>
        <v>1207</v>
      </c>
      <c r="S18" s="21">
        <f t="shared" si="7"/>
        <v>5447</v>
      </c>
      <c r="T18" s="34">
        <f t="shared" si="8"/>
        <v>18793</v>
      </c>
      <c r="U18" s="16">
        <v>112</v>
      </c>
    </row>
    <row r="19" spans="1:21" x14ac:dyDescent="0.25">
      <c r="A19" s="10" t="s">
        <v>94</v>
      </c>
      <c r="B19" s="60" t="s">
        <v>288</v>
      </c>
      <c r="C19" s="23" t="s">
        <v>243</v>
      </c>
      <c r="D19" s="43" t="s">
        <v>244</v>
      </c>
      <c r="E19" s="17" t="s">
        <v>24</v>
      </c>
      <c r="F19" s="49">
        <v>42979</v>
      </c>
      <c r="G19" s="18">
        <v>42978</v>
      </c>
      <c r="H19" s="30">
        <v>30000</v>
      </c>
      <c r="I19" s="19">
        <v>0</v>
      </c>
      <c r="J19" s="20">
        <v>25</v>
      </c>
      <c r="K19" s="20">
        <f t="shared" si="0"/>
        <v>861</v>
      </c>
      <c r="L19" s="20">
        <f t="shared" si="1"/>
        <v>2130</v>
      </c>
      <c r="M19" s="20">
        <f t="shared" si="2"/>
        <v>330.00000000000006</v>
      </c>
      <c r="N19" s="20">
        <f t="shared" si="3"/>
        <v>912</v>
      </c>
      <c r="O19" s="20">
        <f t="shared" si="4"/>
        <v>2127</v>
      </c>
      <c r="P19" s="20">
        <v>0</v>
      </c>
      <c r="Q19" s="21">
        <f t="shared" si="5"/>
        <v>6360</v>
      </c>
      <c r="R19" s="20">
        <f t="shared" si="6"/>
        <v>1798</v>
      </c>
      <c r="S19" s="21">
        <f t="shared" si="7"/>
        <v>8158</v>
      </c>
      <c r="T19" s="34">
        <f t="shared" si="8"/>
        <v>28202</v>
      </c>
      <c r="U19" s="16">
        <v>112</v>
      </c>
    </row>
    <row r="20" spans="1:21" x14ac:dyDescent="0.25">
      <c r="A20" s="10" t="s">
        <v>95</v>
      </c>
      <c r="B20" s="12" t="s">
        <v>44</v>
      </c>
      <c r="C20" s="26" t="s">
        <v>248</v>
      </c>
      <c r="D20" s="43" t="s">
        <v>256</v>
      </c>
      <c r="E20" s="17" t="s">
        <v>24</v>
      </c>
      <c r="F20" s="51">
        <v>41925</v>
      </c>
      <c r="G20" s="18">
        <v>42978</v>
      </c>
      <c r="H20" s="29">
        <v>20000</v>
      </c>
      <c r="I20" s="19">
        <v>0</v>
      </c>
      <c r="J20" s="20">
        <v>25</v>
      </c>
      <c r="K20" s="20">
        <f t="shared" si="0"/>
        <v>574</v>
      </c>
      <c r="L20" s="20">
        <f t="shared" si="1"/>
        <v>1419.9999999999998</v>
      </c>
      <c r="M20" s="20">
        <f t="shared" si="2"/>
        <v>220.00000000000003</v>
      </c>
      <c r="N20" s="20">
        <f t="shared" si="3"/>
        <v>608</v>
      </c>
      <c r="O20" s="20">
        <f t="shared" si="4"/>
        <v>1418</v>
      </c>
      <c r="P20" s="20">
        <v>0</v>
      </c>
      <c r="Q20" s="21">
        <f t="shared" si="5"/>
        <v>4240</v>
      </c>
      <c r="R20" s="20">
        <f t="shared" si="6"/>
        <v>1207</v>
      </c>
      <c r="S20" s="21">
        <f t="shared" si="7"/>
        <v>5447</v>
      </c>
      <c r="T20" s="34">
        <f t="shared" si="8"/>
        <v>18793</v>
      </c>
      <c r="U20" s="16">
        <v>112</v>
      </c>
    </row>
    <row r="21" spans="1:21" x14ac:dyDescent="0.25">
      <c r="A21" s="10" t="s">
        <v>96</v>
      </c>
      <c r="B21" s="13" t="s">
        <v>240</v>
      </c>
      <c r="C21" s="25" t="s">
        <v>249</v>
      </c>
      <c r="D21" s="43" t="s">
        <v>241</v>
      </c>
      <c r="E21" s="17" t="s">
        <v>24</v>
      </c>
      <c r="F21" s="47">
        <v>42917</v>
      </c>
      <c r="G21" s="18">
        <v>42978</v>
      </c>
      <c r="H21" s="29">
        <v>25000</v>
      </c>
      <c r="I21" s="19">
        <v>0</v>
      </c>
      <c r="J21" s="20">
        <v>25</v>
      </c>
      <c r="K21" s="20">
        <f t="shared" si="0"/>
        <v>717.5</v>
      </c>
      <c r="L21" s="20">
        <f t="shared" si="1"/>
        <v>1774.9999999999998</v>
      </c>
      <c r="M21" s="20">
        <f t="shared" si="2"/>
        <v>275</v>
      </c>
      <c r="N21" s="20">
        <f t="shared" si="3"/>
        <v>760</v>
      </c>
      <c r="O21" s="20">
        <f t="shared" si="4"/>
        <v>1772.5000000000002</v>
      </c>
      <c r="P21" s="20">
        <v>0</v>
      </c>
      <c r="Q21" s="21">
        <f t="shared" si="5"/>
        <v>5300</v>
      </c>
      <c r="R21" s="20">
        <f t="shared" si="6"/>
        <v>1502.5</v>
      </c>
      <c r="S21" s="21">
        <f t="shared" si="7"/>
        <v>6802.5</v>
      </c>
      <c r="T21" s="34">
        <f t="shared" si="8"/>
        <v>23497.5</v>
      </c>
      <c r="U21" s="16">
        <v>112</v>
      </c>
    </row>
    <row r="22" spans="1:21" x14ac:dyDescent="0.25">
      <c r="A22" s="10" t="s">
        <v>97</v>
      </c>
      <c r="B22" s="13" t="s">
        <v>298</v>
      </c>
      <c r="C22" s="27" t="s">
        <v>299</v>
      </c>
      <c r="D22" s="10" t="s">
        <v>198</v>
      </c>
      <c r="E22" s="35" t="s">
        <v>24</v>
      </c>
      <c r="F22" s="37">
        <v>42979</v>
      </c>
      <c r="G22" s="48">
        <v>43008</v>
      </c>
      <c r="H22" s="29">
        <v>15000</v>
      </c>
      <c r="I22" s="19">
        <v>0</v>
      </c>
      <c r="J22" s="20">
        <v>25</v>
      </c>
      <c r="K22" s="20">
        <f t="shared" si="0"/>
        <v>430.5</v>
      </c>
      <c r="L22" s="20">
        <f t="shared" si="1"/>
        <v>1065</v>
      </c>
      <c r="M22" s="20">
        <f t="shared" si="2"/>
        <v>165.00000000000003</v>
      </c>
      <c r="N22" s="20">
        <f t="shared" si="3"/>
        <v>456</v>
      </c>
      <c r="O22" s="20">
        <f t="shared" si="4"/>
        <v>1063.5</v>
      </c>
      <c r="P22" s="20">
        <v>0</v>
      </c>
      <c r="Q22" s="21">
        <f t="shared" si="5"/>
        <v>3180</v>
      </c>
      <c r="R22" s="20">
        <f t="shared" si="6"/>
        <v>911.5</v>
      </c>
      <c r="S22" s="21">
        <f t="shared" si="7"/>
        <v>4091.5</v>
      </c>
      <c r="T22" s="34">
        <f t="shared" si="8"/>
        <v>14088.5</v>
      </c>
      <c r="U22" s="16">
        <v>112</v>
      </c>
    </row>
    <row r="23" spans="1:21" x14ac:dyDescent="0.25">
      <c r="A23" s="10" t="s">
        <v>98</v>
      </c>
      <c r="B23" s="13" t="s">
        <v>277</v>
      </c>
      <c r="C23" s="23" t="s">
        <v>278</v>
      </c>
      <c r="D23" s="42" t="s">
        <v>279</v>
      </c>
      <c r="E23" s="35" t="s">
        <v>24</v>
      </c>
      <c r="F23" s="47">
        <v>42948</v>
      </c>
      <c r="G23" s="36">
        <v>43008</v>
      </c>
      <c r="H23" s="29">
        <v>20000</v>
      </c>
      <c r="I23" s="19">
        <v>0</v>
      </c>
      <c r="J23" s="20">
        <v>25</v>
      </c>
      <c r="K23" s="20">
        <f t="shared" si="0"/>
        <v>574</v>
      </c>
      <c r="L23" s="20">
        <f t="shared" si="1"/>
        <v>1419.9999999999998</v>
      </c>
      <c r="M23" s="20">
        <f t="shared" si="2"/>
        <v>220.00000000000003</v>
      </c>
      <c r="N23" s="20">
        <f t="shared" si="3"/>
        <v>608</v>
      </c>
      <c r="O23" s="20">
        <f t="shared" si="4"/>
        <v>1418</v>
      </c>
      <c r="P23" s="20">
        <v>0</v>
      </c>
      <c r="Q23" s="21">
        <f t="shared" si="5"/>
        <v>4240</v>
      </c>
      <c r="R23" s="20">
        <f t="shared" si="6"/>
        <v>1207</v>
      </c>
      <c r="S23" s="21">
        <f t="shared" si="7"/>
        <v>5447</v>
      </c>
      <c r="T23" s="34">
        <f t="shared" si="8"/>
        <v>18793</v>
      </c>
      <c r="U23" s="16">
        <v>112</v>
      </c>
    </row>
    <row r="24" spans="1:21" x14ac:dyDescent="0.25">
      <c r="A24" s="10" t="s">
        <v>99</v>
      </c>
      <c r="B24" s="13" t="s">
        <v>26</v>
      </c>
      <c r="C24" s="23" t="s">
        <v>257</v>
      </c>
      <c r="D24" s="57" t="s">
        <v>195</v>
      </c>
      <c r="E24" s="17" t="s">
        <v>24</v>
      </c>
      <c r="F24" s="52">
        <v>42461</v>
      </c>
      <c r="G24" s="18">
        <v>42978</v>
      </c>
      <c r="H24" s="30">
        <v>19500</v>
      </c>
      <c r="I24" s="19">
        <v>0</v>
      </c>
      <c r="J24" s="20">
        <v>25</v>
      </c>
      <c r="K24" s="20">
        <f t="shared" si="0"/>
        <v>559.65</v>
      </c>
      <c r="L24" s="20">
        <f t="shared" si="1"/>
        <v>1384.4999999999998</v>
      </c>
      <c r="M24" s="20">
        <f t="shared" si="2"/>
        <v>214.50000000000003</v>
      </c>
      <c r="N24" s="20">
        <f t="shared" si="3"/>
        <v>592.79999999999995</v>
      </c>
      <c r="O24" s="20">
        <f t="shared" si="4"/>
        <v>1382.5500000000002</v>
      </c>
      <c r="P24" s="20">
        <v>0</v>
      </c>
      <c r="Q24" s="21">
        <f t="shared" si="5"/>
        <v>4134</v>
      </c>
      <c r="R24" s="20">
        <f t="shared" si="6"/>
        <v>1177.4499999999998</v>
      </c>
      <c r="S24" s="21">
        <f t="shared" si="7"/>
        <v>5311.45</v>
      </c>
      <c r="T24" s="34">
        <f t="shared" si="8"/>
        <v>18322.55</v>
      </c>
      <c r="U24" s="16">
        <v>112</v>
      </c>
    </row>
    <row r="25" spans="1:21" x14ac:dyDescent="0.25">
      <c r="A25" s="10" t="s">
        <v>100</v>
      </c>
      <c r="B25" s="60" t="s">
        <v>309</v>
      </c>
      <c r="C25" s="23" t="s">
        <v>257</v>
      </c>
      <c r="D25" s="43" t="s">
        <v>317</v>
      </c>
      <c r="E25" s="35" t="s">
        <v>24</v>
      </c>
      <c r="F25" s="47">
        <v>43009</v>
      </c>
      <c r="G25" s="36">
        <v>43008</v>
      </c>
      <c r="H25" s="30">
        <v>35000</v>
      </c>
      <c r="I25" s="19">
        <v>0</v>
      </c>
      <c r="J25" s="20">
        <v>25</v>
      </c>
      <c r="K25" s="20">
        <f t="shared" si="0"/>
        <v>1004.5</v>
      </c>
      <c r="L25" s="20">
        <f t="shared" si="1"/>
        <v>2485</v>
      </c>
      <c r="M25" s="20">
        <f t="shared" si="2"/>
        <v>385.00000000000006</v>
      </c>
      <c r="N25" s="20">
        <f t="shared" si="3"/>
        <v>1064</v>
      </c>
      <c r="O25" s="20">
        <f t="shared" si="4"/>
        <v>2481.5</v>
      </c>
      <c r="P25" s="20">
        <v>0</v>
      </c>
      <c r="Q25" s="21">
        <f t="shared" si="5"/>
        <v>7420</v>
      </c>
      <c r="R25" s="20">
        <f t="shared" si="6"/>
        <v>2093.5</v>
      </c>
      <c r="S25" s="21">
        <f t="shared" si="7"/>
        <v>9513.5</v>
      </c>
      <c r="T25" s="34">
        <f t="shared" si="8"/>
        <v>32906.5</v>
      </c>
      <c r="U25" s="16">
        <v>112</v>
      </c>
    </row>
    <row r="26" spans="1:21" x14ac:dyDescent="0.25">
      <c r="A26" s="10" t="s">
        <v>101</v>
      </c>
      <c r="B26" s="13" t="s">
        <v>275</v>
      </c>
      <c r="C26" s="27" t="s">
        <v>257</v>
      </c>
      <c r="D26" s="43" t="s">
        <v>198</v>
      </c>
      <c r="E26" s="35" t="s">
        <v>24</v>
      </c>
      <c r="F26" s="47">
        <v>42948</v>
      </c>
      <c r="G26" s="36">
        <v>43008</v>
      </c>
      <c r="H26" s="29">
        <v>19000</v>
      </c>
      <c r="I26" s="19">
        <v>0</v>
      </c>
      <c r="J26" s="20">
        <v>25</v>
      </c>
      <c r="K26" s="20">
        <f t="shared" si="0"/>
        <v>545.29999999999995</v>
      </c>
      <c r="L26" s="20">
        <f t="shared" si="1"/>
        <v>1348.9999999999998</v>
      </c>
      <c r="M26" s="20">
        <f t="shared" si="2"/>
        <v>209.00000000000003</v>
      </c>
      <c r="N26" s="20">
        <f t="shared" si="3"/>
        <v>577.6</v>
      </c>
      <c r="O26" s="20">
        <f t="shared" si="4"/>
        <v>1347.1000000000001</v>
      </c>
      <c r="P26" s="20">
        <v>0</v>
      </c>
      <c r="Q26" s="21">
        <f t="shared" si="5"/>
        <v>4028</v>
      </c>
      <c r="R26" s="20">
        <f t="shared" si="6"/>
        <v>1147.9000000000001</v>
      </c>
      <c r="S26" s="21">
        <f t="shared" si="7"/>
        <v>5175.8999999999996</v>
      </c>
      <c r="T26" s="34">
        <f t="shared" si="8"/>
        <v>17852.099999999999</v>
      </c>
      <c r="U26" s="16">
        <v>112</v>
      </c>
    </row>
    <row r="27" spans="1:21" x14ac:dyDescent="0.25">
      <c r="A27" s="10" t="s">
        <v>102</v>
      </c>
      <c r="B27" s="13" t="s">
        <v>295</v>
      </c>
      <c r="C27" s="27" t="s">
        <v>296</v>
      </c>
      <c r="D27" s="10" t="s">
        <v>297</v>
      </c>
      <c r="E27" s="35" t="s">
        <v>24</v>
      </c>
      <c r="F27" s="37">
        <v>42979</v>
      </c>
      <c r="G27" s="48">
        <v>43008</v>
      </c>
      <c r="H27" s="29">
        <v>15000</v>
      </c>
      <c r="I27" s="19">
        <v>0</v>
      </c>
      <c r="J27" s="20">
        <v>25</v>
      </c>
      <c r="K27" s="20">
        <f t="shared" si="0"/>
        <v>430.5</v>
      </c>
      <c r="L27" s="20">
        <f t="shared" si="1"/>
        <v>1065</v>
      </c>
      <c r="M27" s="20">
        <f t="shared" si="2"/>
        <v>165.00000000000003</v>
      </c>
      <c r="N27" s="20">
        <f t="shared" si="3"/>
        <v>456</v>
      </c>
      <c r="O27" s="20">
        <f t="shared" si="4"/>
        <v>1063.5</v>
      </c>
      <c r="P27" s="20">
        <v>0</v>
      </c>
      <c r="Q27" s="21">
        <f t="shared" si="5"/>
        <v>3180</v>
      </c>
      <c r="R27" s="20">
        <f t="shared" si="6"/>
        <v>911.5</v>
      </c>
      <c r="S27" s="21">
        <f t="shared" si="7"/>
        <v>4091.5</v>
      </c>
      <c r="T27" s="34">
        <f t="shared" si="8"/>
        <v>14088.5</v>
      </c>
      <c r="U27" s="16">
        <v>112</v>
      </c>
    </row>
    <row r="28" spans="1:21" x14ac:dyDescent="0.25">
      <c r="A28" s="10" t="s">
        <v>103</v>
      </c>
      <c r="B28" s="13" t="s">
        <v>259</v>
      </c>
      <c r="C28" s="26" t="s">
        <v>258</v>
      </c>
      <c r="D28" s="43" t="s">
        <v>260</v>
      </c>
      <c r="E28" s="17" t="s">
        <v>24</v>
      </c>
      <c r="F28" s="47">
        <v>42917</v>
      </c>
      <c r="G28" s="18">
        <v>42978</v>
      </c>
      <c r="H28" s="29">
        <v>50000</v>
      </c>
      <c r="I28" s="19">
        <v>0</v>
      </c>
      <c r="J28" s="20">
        <v>25</v>
      </c>
      <c r="K28" s="20">
        <f t="shared" si="0"/>
        <v>1435</v>
      </c>
      <c r="L28" s="20">
        <f t="shared" si="1"/>
        <v>3549.9999999999995</v>
      </c>
      <c r="M28" s="20">
        <f t="shared" si="2"/>
        <v>550</v>
      </c>
      <c r="N28" s="20">
        <f t="shared" si="3"/>
        <v>1520</v>
      </c>
      <c r="O28" s="20">
        <f t="shared" si="4"/>
        <v>3545.0000000000005</v>
      </c>
      <c r="P28" s="20">
        <v>0</v>
      </c>
      <c r="Q28" s="21">
        <f t="shared" si="5"/>
        <v>10600</v>
      </c>
      <c r="R28" s="20">
        <f t="shared" si="6"/>
        <v>2980</v>
      </c>
      <c r="S28" s="21">
        <f t="shared" si="7"/>
        <v>13580</v>
      </c>
      <c r="T28" s="34">
        <f t="shared" si="8"/>
        <v>47020</v>
      </c>
      <c r="U28" s="16">
        <v>112</v>
      </c>
    </row>
    <row r="29" spans="1:21" x14ac:dyDescent="0.25">
      <c r="A29" s="10" t="s">
        <v>104</v>
      </c>
      <c r="B29" s="13" t="s">
        <v>276</v>
      </c>
      <c r="C29" s="26" t="s">
        <v>258</v>
      </c>
      <c r="D29" s="43" t="s">
        <v>198</v>
      </c>
      <c r="E29" s="35" t="s">
        <v>24</v>
      </c>
      <c r="F29" s="47">
        <v>42948</v>
      </c>
      <c r="G29" s="36">
        <v>43008</v>
      </c>
      <c r="H29" s="30">
        <v>20280</v>
      </c>
      <c r="I29" s="19">
        <v>0</v>
      </c>
      <c r="J29" s="20">
        <v>25</v>
      </c>
      <c r="K29" s="20">
        <f t="shared" si="0"/>
        <v>582.03599999999994</v>
      </c>
      <c r="L29" s="20">
        <f t="shared" si="1"/>
        <v>1439.8799999999999</v>
      </c>
      <c r="M29" s="20">
        <f t="shared" si="2"/>
        <v>223.08</v>
      </c>
      <c r="N29" s="20">
        <f t="shared" si="3"/>
        <v>616.51199999999994</v>
      </c>
      <c r="O29" s="20">
        <f t="shared" si="4"/>
        <v>1437.8520000000001</v>
      </c>
      <c r="P29" s="20">
        <v>0</v>
      </c>
      <c r="Q29" s="21">
        <f t="shared" si="5"/>
        <v>4299.3599999999997</v>
      </c>
      <c r="R29" s="20">
        <f t="shared" si="6"/>
        <v>1223.5479999999998</v>
      </c>
      <c r="S29" s="21">
        <f t="shared" si="7"/>
        <v>5522.9079999999994</v>
      </c>
      <c r="T29" s="34">
        <f t="shared" si="8"/>
        <v>19056.452000000001</v>
      </c>
      <c r="U29" s="16">
        <v>112</v>
      </c>
    </row>
    <row r="30" spans="1:21" x14ac:dyDescent="0.25">
      <c r="A30" s="10" t="s">
        <v>105</v>
      </c>
      <c r="B30" s="12" t="s">
        <v>28</v>
      </c>
      <c r="C30" s="25" t="s">
        <v>261</v>
      </c>
      <c r="D30" s="57" t="s">
        <v>199</v>
      </c>
      <c r="E30" s="17" t="s">
        <v>24</v>
      </c>
      <c r="F30" s="52">
        <v>42461</v>
      </c>
      <c r="G30" s="18">
        <v>42978</v>
      </c>
      <c r="H30" s="29">
        <v>18720</v>
      </c>
      <c r="I30" s="19">
        <v>0</v>
      </c>
      <c r="J30" s="20">
        <v>25</v>
      </c>
      <c r="K30" s="20">
        <f t="shared" si="0"/>
        <v>537.26400000000001</v>
      </c>
      <c r="L30" s="20">
        <f t="shared" si="1"/>
        <v>1329.12</v>
      </c>
      <c r="M30" s="20">
        <f t="shared" si="2"/>
        <v>205.92000000000002</v>
      </c>
      <c r="N30" s="20">
        <f t="shared" si="3"/>
        <v>569.08799999999997</v>
      </c>
      <c r="O30" s="20">
        <f t="shared" si="4"/>
        <v>1327.248</v>
      </c>
      <c r="P30" s="20">
        <v>0</v>
      </c>
      <c r="Q30" s="21">
        <f t="shared" si="5"/>
        <v>3968.64</v>
      </c>
      <c r="R30" s="20">
        <f t="shared" si="6"/>
        <v>1131.3519999999999</v>
      </c>
      <c r="S30" s="21">
        <f t="shared" si="7"/>
        <v>5099.9920000000002</v>
      </c>
      <c r="T30" s="34">
        <f t="shared" si="8"/>
        <v>17588.648000000001</v>
      </c>
      <c r="U30" s="16">
        <v>112</v>
      </c>
    </row>
    <row r="31" spans="1:21" x14ac:dyDescent="0.25">
      <c r="A31" s="10" t="s">
        <v>106</v>
      </c>
      <c r="B31" s="13" t="s">
        <v>29</v>
      </c>
      <c r="C31" s="25" t="s">
        <v>261</v>
      </c>
      <c r="D31" s="42" t="s">
        <v>200</v>
      </c>
      <c r="E31" s="17" t="s">
        <v>24</v>
      </c>
      <c r="F31" s="49">
        <v>42828</v>
      </c>
      <c r="G31" s="18">
        <v>42978</v>
      </c>
      <c r="H31" s="30">
        <v>14400</v>
      </c>
      <c r="I31" s="19">
        <v>0</v>
      </c>
      <c r="J31" s="20">
        <v>25</v>
      </c>
      <c r="K31" s="20">
        <f t="shared" si="0"/>
        <v>413.28</v>
      </c>
      <c r="L31" s="20">
        <f t="shared" si="1"/>
        <v>1022.3999999999999</v>
      </c>
      <c r="M31" s="20">
        <f t="shared" si="2"/>
        <v>158.4</v>
      </c>
      <c r="N31" s="20">
        <f t="shared" si="3"/>
        <v>437.76</v>
      </c>
      <c r="O31" s="20">
        <f t="shared" si="4"/>
        <v>1020.96</v>
      </c>
      <c r="P31" s="20">
        <v>0</v>
      </c>
      <c r="Q31" s="21">
        <f t="shared" si="5"/>
        <v>3052.8</v>
      </c>
      <c r="R31" s="20">
        <f t="shared" si="6"/>
        <v>876.04</v>
      </c>
      <c r="S31" s="21">
        <f t="shared" si="7"/>
        <v>3928.84</v>
      </c>
      <c r="T31" s="34">
        <f t="shared" si="8"/>
        <v>13523.96</v>
      </c>
      <c r="U31" s="16">
        <v>112</v>
      </c>
    </row>
    <row r="32" spans="1:21" x14ac:dyDescent="0.25">
      <c r="A32" s="10" t="s">
        <v>107</v>
      </c>
      <c r="B32" s="13" t="s">
        <v>237</v>
      </c>
      <c r="C32" s="23" t="s">
        <v>262</v>
      </c>
      <c r="D32" s="43" t="s">
        <v>238</v>
      </c>
      <c r="E32" s="17" t="s">
        <v>24</v>
      </c>
      <c r="F32" s="47">
        <v>42856</v>
      </c>
      <c r="G32" s="18">
        <v>42978</v>
      </c>
      <c r="H32" s="29">
        <v>18000</v>
      </c>
      <c r="I32" s="19">
        <v>0</v>
      </c>
      <c r="J32" s="20">
        <v>25</v>
      </c>
      <c r="K32" s="20">
        <f t="shared" si="0"/>
        <v>516.6</v>
      </c>
      <c r="L32" s="20">
        <f t="shared" si="1"/>
        <v>1277.9999999999998</v>
      </c>
      <c r="M32" s="20">
        <f t="shared" si="2"/>
        <v>198.00000000000003</v>
      </c>
      <c r="N32" s="20">
        <f t="shared" si="3"/>
        <v>547.20000000000005</v>
      </c>
      <c r="O32" s="20">
        <f t="shared" si="4"/>
        <v>1276.2</v>
      </c>
      <c r="P32" s="20">
        <v>0</v>
      </c>
      <c r="Q32" s="21">
        <f t="shared" si="5"/>
        <v>3816</v>
      </c>
      <c r="R32" s="20">
        <f t="shared" si="6"/>
        <v>1088.8000000000002</v>
      </c>
      <c r="S32" s="21">
        <f t="shared" si="7"/>
        <v>4904.8</v>
      </c>
      <c r="T32" s="34">
        <f t="shared" si="8"/>
        <v>16911.2</v>
      </c>
      <c r="U32" s="16">
        <v>112</v>
      </c>
    </row>
    <row r="33" spans="1:21" x14ac:dyDescent="0.25">
      <c r="A33" s="10" t="s">
        <v>108</v>
      </c>
      <c r="B33" s="60" t="s">
        <v>310</v>
      </c>
      <c r="C33" s="23" t="s">
        <v>262</v>
      </c>
      <c r="D33" s="45" t="s">
        <v>318</v>
      </c>
      <c r="E33" s="35" t="s">
        <v>24</v>
      </c>
      <c r="F33" s="47">
        <v>43009</v>
      </c>
      <c r="G33" s="36">
        <v>43008</v>
      </c>
      <c r="H33" s="29">
        <v>20000</v>
      </c>
      <c r="I33" s="19">
        <v>0</v>
      </c>
      <c r="J33" s="20">
        <v>25</v>
      </c>
      <c r="K33" s="20">
        <f t="shared" si="0"/>
        <v>574</v>
      </c>
      <c r="L33" s="20">
        <f t="shared" si="1"/>
        <v>1419.9999999999998</v>
      </c>
      <c r="M33" s="20">
        <f t="shared" si="2"/>
        <v>220.00000000000003</v>
      </c>
      <c r="N33" s="20">
        <f t="shared" si="3"/>
        <v>608</v>
      </c>
      <c r="O33" s="20">
        <f t="shared" si="4"/>
        <v>1418</v>
      </c>
      <c r="P33" s="20">
        <v>0</v>
      </c>
      <c r="Q33" s="21">
        <f t="shared" si="5"/>
        <v>4240</v>
      </c>
      <c r="R33" s="20">
        <f t="shared" si="6"/>
        <v>1207</v>
      </c>
      <c r="S33" s="21">
        <f t="shared" si="7"/>
        <v>5447</v>
      </c>
      <c r="T33" s="34">
        <f t="shared" si="8"/>
        <v>18793</v>
      </c>
      <c r="U33" s="16">
        <v>112</v>
      </c>
    </row>
    <row r="34" spans="1:21" x14ac:dyDescent="0.25">
      <c r="A34" s="10" t="s">
        <v>109</v>
      </c>
      <c r="B34" s="60" t="s">
        <v>311</v>
      </c>
      <c r="C34" s="23" t="s">
        <v>262</v>
      </c>
      <c r="D34" s="43" t="s">
        <v>319</v>
      </c>
      <c r="E34" s="35" t="s">
        <v>24</v>
      </c>
      <c r="F34" s="47">
        <v>43009</v>
      </c>
      <c r="G34" s="36">
        <v>43008</v>
      </c>
      <c r="H34" s="29">
        <v>50000</v>
      </c>
      <c r="I34" s="19">
        <v>0</v>
      </c>
      <c r="J34" s="20">
        <v>25</v>
      </c>
      <c r="K34" s="20">
        <f t="shared" si="0"/>
        <v>1435</v>
      </c>
      <c r="L34" s="20">
        <f t="shared" si="1"/>
        <v>3549.9999999999995</v>
      </c>
      <c r="M34" s="20">
        <f t="shared" si="2"/>
        <v>550</v>
      </c>
      <c r="N34" s="20">
        <f t="shared" si="3"/>
        <v>1520</v>
      </c>
      <c r="O34" s="20">
        <f t="shared" si="4"/>
        <v>3545.0000000000005</v>
      </c>
      <c r="P34" s="20">
        <v>0</v>
      </c>
      <c r="Q34" s="21">
        <f t="shared" si="5"/>
        <v>10600</v>
      </c>
      <c r="R34" s="20">
        <f t="shared" si="6"/>
        <v>2980</v>
      </c>
      <c r="S34" s="21">
        <f t="shared" si="7"/>
        <v>13580</v>
      </c>
      <c r="T34" s="34">
        <f t="shared" si="8"/>
        <v>47020</v>
      </c>
      <c r="U34" s="16">
        <v>112</v>
      </c>
    </row>
    <row r="35" spans="1:21" x14ac:dyDescent="0.25">
      <c r="A35" s="10" t="s">
        <v>110</v>
      </c>
      <c r="B35" s="13" t="s">
        <v>305</v>
      </c>
      <c r="C35" s="27" t="s">
        <v>228</v>
      </c>
      <c r="D35" s="10" t="s">
        <v>306</v>
      </c>
      <c r="E35" s="35" t="s">
        <v>24</v>
      </c>
      <c r="F35" s="37">
        <v>42979</v>
      </c>
      <c r="G35" s="48">
        <v>43008</v>
      </c>
      <c r="H35" s="29">
        <v>20000</v>
      </c>
      <c r="I35" s="19">
        <v>0</v>
      </c>
      <c r="J35" s="20">
        <v>25</v>
      </c>
      <c r="K35" s="20">
        <f t="shared" si="0"/>
        <v>574</v>
      </c>
      <c r="L35" s="20">
        <f t="shared" si="1"/>
        <v>1419.9999999999998</v>
      </c>
      <c r="M35" s="20">
        <f t="shared" si="2"/>
        <v>220.00000000000003</v>
      </c>
      <c r="N35" s="20">
        <f t="shared" si="3"/>
        <v>608</v>
      </c>
      <c r="O35" s="20">
        <f t="shared" si="4"/>
        <v>1418</v>
      </c>
      <c r="P35" s="20">
        <v>0</v>
      </c>
      <c r="Q35" s="21">
        <f t="shared" si="5"/>
        <v>4240</v>
      </c>
      <c r="R35" s="20">
        <f t="shared" si="6"/>
        <v>1207</v>
      </c>
      <c r="S35" s="21">
        <f t="shared" si="7"/>
        <v>5447</v>
      </c>
      <c r="T35" s="34">
        <f t="shared" si="8"/>
        <v>18793</v>
      </c>
      <c r="U35" s="16">
        <v>112</v>
      </c>
    </row>
    <row r="36" spans="1:21" x14ac:dyDescent="0.25">
      <c r="A36" s="10" t="s">
        <v>111</v>
      </c>
      <c r="B36" s="12" t="s">
        <v>57</v>
      </c>
      <c r="C36" s="28" t="s">
        <v>228</v>
      </c>
      <c r="D36" s="57" t="s">
        <v>212</v>
      </c>
      <c r="E36" s="17" t="s">
        <v>24</v>
      </c>
      <c r="F36" s="52">
        <v>42461</v>
      </c>
      <c r="G36" s="18">
        <v>42978</v>
      </c>
      <c r="H36" s="30">
        <v>19500</v>
      </c>
      <c r="I36" s="19">
        <v>0</v>
      </c>
      <c r="J36" s="20">
        <v>25</v>
      </c>
      <c r="K36" s="20">
        <f t="shared" si="0"/>
        <v>559.65</v>
      </c>
      <c r="L36" s="20">
        <f t="shared" si="1"/>
        <v>1384.4999999999998</v>
      </c>
      <c r="M36" s="20">
        <f t="shared" si="2"/>
        <v>214.50000000000003</v>
      </c>
      <c r="N36" s="20">
        <f t="shared" si="3"/>
        <v>592.79999999999995</v>
      </c>
      <c r="O36" s="20">
        <f t="shared" si="4"/>
        <v>1382.5500000000002</v>
      </c>
      <c r="P36" s="20">
        <v>0</v>
      </c>
      <c r="Q36" s="21">
        <f t="shared" si="5"/>
        <v>4134</v>
      </c>
      <c r="R36" s="20">
        <f t="shared" si="6"/>
        <v>1177.4499999999998</v>
      </c>
      <c r="S36" s="21">
        <f t="shared" si="7"/>
        <v>5311.45</v>
      </c>
      <c r="T36" s="34">
        <f t="shared" si="8"/>
        <v>18322.55</v>
      </c>
      <c r="U36" s="16">
        <v>112</v>
      </c>
    </row>
    <row r="37" spans="1:21" x14ac:dyDescent="0.25">
      <c r="A37" s="10" t="s">
        <v>112</v>
      </c>
      <c r="B37" s="13" t="s">
        <v>58</v>
      </c>
      <c r="C37" s="28" t="s">
        <v>228</v>
      </c>
      <c r="D37" s="57" t="s">
        <v>198</v>
      </c>
      <c r="E37" s="17" t="s">
        <v>24</v>
      </c>
      <c r="F37" s="51">
        <v>41925</v>
      </c>
      <c r="G37" s="18">
        <v>42978</v>
      </c>
      <c r="H37" s="29">
        <v>24000</v>
      </c>
      <c r="I37" s="19">
        <v>0</v>
      </c>
      <c r="J37" s="20">
        <v>25</v>
      </c>
      <c r="K37" s="20">
        <f t="shared" si="0"/>
        <v>688.8</v>
      </c>
      <c r="L37" s="20">
        <f t="shared" si="1"/>
        <v>1703.9999999999998</v>
      </c>
      <c r="M37" s="20">
        <f t="shared" si="2"/>
        <v>264</v>
      </c>
      <c r="N37" s="20">
        <f t="shared" si="3"/>
        <v>729.6</v>
      </c>
      <c r="O37" s="20">
        <f t="shared" si="4"/>
        <v>1701.6000000000001</v>
      </c>
      <c r="P37" s="20">
        <v>0</v>
      </c>
      <c r="Q37" s="21">
        <f t="shared" si="5"/>
        <v>5088</v>
      </c>
      <c r="R37" s="20">
        <f t="shared" si="6"/>
        <v>1443.4</v>
      </c>
      <c r="S37" s="21">
        <f t="shared" si="7"/>
        <v>6531.4</v>
      </c>
      <c r="T37" s="34">
        <f t="shared" si="8"/>
        <v>22556.6</v>
      </c>
      <c r="U37" s="16">
        <v>112</v>
      </c>
    </row>
    <row r="38" spans="1:21" x14ac:dyDescent="0.25">
      <c r="A38" s="10" t="s">
        <v>113</v>
      </c>
      <c r="B38" s="12" t="s">
        <v>59</v>
      </c>
      <c r="C38" s="28" t="s">
        <v>228</v>
      </c>
      <c r="D38" s="49" t="s">
        <v>213</v>
      </c>
      <c r="E38" s="17" t="s">
        <v>24</v>
      </c>
      <c r="F38" s="47">
        <v>42268</v>
      </c>
      <c r="G38" s="18">
        <v>42978</v>
      </c>
      <c r="H38" s="29">
        <v>13013</v>
      </c>
      <c r="I38" s="19">
        <v>0</v>
      </c>
      <c r="J38" s="20">
        <v>25</v>
      </c>
      <c r="K38" s="20">
        <f t="shared" si="0"/>
        <v>373.47309999999999</v>
      </c>
      <c r="L38" s="20">
        <f t="shared" si="1"/>
        <v>923.92299999999989</v>
      </c>
      <c r="M38" s="20">
        <f t="shared" si="2"/>
        <v>143.143</v>
      </c>
      <c r="N38" s="20">
        <f t="shared" si="3"/>
        <v>395.59519999999998</v>
      </c>
      <c r="O38" s="20">
        <f t="shared" si="4"/>
        <v>922.62170000000003</v>
      </c>
      <c r="P38" s="20">
        <v>0</v>
      </c>
      <c r="Q38" s="21">
        <f t="shared" si="5"/>
        <v>2758.7559999999999</v>
      </c>
      <c r="R38" s="20">
        <f t="shared" si="6"/>
        <v>794.06829999999991</v>
      </c>
      <c r="S38" s="21">
        <f t="shared" si="7"/>
        <v>3552.8242999999998</v>
      </c>
      <c r="T38" s="34">
        <f t="shared" si="8"/>
        <v>12218.931700000001</v>
      </c>
      <c r="U38" s="16">
        <v>112</v>
      </c>
    </row>
    <row r="39" spans="1:21" x14ac:dyDescent="0.25">
      <c r="A39" s="10" t="s">
        <v>114</v>
      </c>
      <c r="B39" s="12" t="s">
        <v>60</v>
      </c>
      <c r="C39" s="28" t="s">
        <v>228</v>
      </c>
      <c r="D39" s="49" t="s">
        <v>213</v>
      </c>
      <c r="E39" s="17" t="s">
        <v>24</v>
      </c>
      <c r="F39" s="50">
        <v>42767</v>
      </c>
      <c r="G39" s="18">
        <v>42978</v>
      </c>
      <c r="H39" s="30">
        <v>15600</v>
      </c>
      <c r="I39" s="19">
        <v>0</v>
      </c>
      <c r="J39" s="20">
        <v>25</v>
      </c>
      <c r="K39" s="20">
        <f t="shared" si="0"/>
        <v>447.71999999999997</v>
      </c>
      <c r="L39" s="20">
        <f t="shared" si="1"/>
        <v>1107.5999999999999</v>
      </c>
      <c r="M39" s="20">
        <f t="shared" si="2"/>
        <v>171.60000000000002</v>
      </c>
      <c r="N39" s="20">
        <f t="shared" si="3"/>
        <v>474.24</v>
      </c>
      <c r="O39" s="20">
        <f t="shared" si="4"/>
        <v>1106.04</v>
      </c>
      <c r="P39" s="20">
        <v>0</v>
      </c>
      <c r="Q39" s="21">
        <f t="shared" si="5"/>
        <v>3307.2</v>
      </c>
      <c r="R39" s="20">
        <f t="shared" si="6"/>
        <v>946.96</v>
      </c>
      <c r="S39" s="21">
        <f t="shared" si="7"/>
        <v>4254.16</v>
      </c>
      <c r="T39" s="34">
        <f t="shared" si="8"/>
        <v>14653.04</v>
      </c>
      <c r="U39" s="16">
        <v>112</v>
      </c>
    </row>
    <row r="40" spans="1:21" x14ac:dyDescent="0.25">
      <c r="A40" s="10" t="s">
        <v>115</v>
      </c>
      <c r="B40" s="11" t="s">
        <v>61</v>
      </c>
      <c r="C40" s="28" t="s">
        <v>228</v>
      </c>
      <c r="D40" s="58" t="s">
        <v>214</v>
      </c>
      <c r="E40" s="17" t="s">
        <v>24</v>
      </c>
      <c r="F40" s="49">
        <v>41883</v>
      </c>
      <c r="G40" s="18">
        <v>42978</v>
      </c>
      <c r="H40" s="29">
        <v>13013</v>
      </c>
      <c r="I40" s="19">
        <v>0</v>
      </c>
      <c r="J40" s="20">
        <v>25</v>
      </c>
      <c r="K40" s="20">
        <f t="shared" si="0"/>
        <v>373.47309999999999</v>
      </c>
      <c r="L40" s="20">
        <f t="shared" si="1"/>
        <v>923.92299999999989</v>
      </c>
      <c r="M40" s="20">
        <f t="shared" si="2"/>
        <v>143.143</v>
      </c>
      <c r="N40" s="20">
        <f t="shared" si="3"/>
        <v>395.59519999999998</v>
      </c>
      <c r="O40" s="20">
        <f t="shared" si="4"/>
        <v>922.62170000000003</v>
      </c>
      <c r="P40" s="20">
        <v>0</v>
      </c>
      <c r="Q40" s="21">
        <f t="shared" si="5"/>
        <v>2758.7559999999999</v>
      </c>
      <c r="R40" s="20">
        <f t="shared" si="6"/>
        <v>794.06829999999991</v>
      </c>
      <c r="S40" s="21">
        <f t="shared" si="7"/>
        <v>3552.8242999999998</v>
      </c>
      <c r="T40" s="34">
        <f t="shared" si="8"/>
        <v>12218.931700000001</v>
      </c>
      <c r="U40" s="16">
        <v>112</v>
      </c>
    </row>
    <row r="41" spans="1:21" x14ac:dyDescent="0.25">
      <c r="A41" s="10" t="s">
        <v>116</v>
      </c>
      <c r="B41" s="12" t="s">
        <v>62</v>
      </c>
      <c r="C41" s="28" t="s">
        <v>228</v>
      </c>
      <c r="D41" s="49" t="s">
        <v>213</v>
      </c>
      <c r="E41" s="17" t="s">
        <v>24</v>
      </c>
      <c r="F41" s="49">
        <v>42261</v>
      </c>
      <c r="G41" s="18">
        <v>42978</v>
      </c>
      <c r="H41" s="29">
        <v>13013</v>
      </c>
      <c r="I41" s="19">
        <v>0</v>
      </c>
      <c r="J41" s="20">
        <v>25</v>
      </c>
      <c r="K41" s="20">
        <f t="shared" si="0"/>
        <v>373.47309999999999</v>
      </c>
      <c r="L41" s="20">
        <f t="shared" si="1"/>
        <v>923.92299999999989</v>
      </c>
      <c r="M41" s="20">
        <f t="shared" si="2"/>
        <v>143.143</v>
      </c>
      <c r="N41" s="20">
        <f t="shared" si="3"/>
        <v>395.59519999999998</v>
      </c>
      <c r="O41" s="20">
        <f t="shared" si="4"/>
        <v>922.62170000000003</v>
      </c>
      <c r="P41" s="20">
        <v>0</v>
      </c>
      <c r="Q41" s="21">
        <f t="shared" si="5"/>
        <v>2758.7559999999999</v>
      </c>
      <c r="R41" s="20">
        <f t="shared" si="6"/>
        <v>794.06829999999991</v>
      </c>
      <c r="S41" s="21">
        <f t="shared" si="7"/>
        <v>3552.8242999999998</v>
      </c>
      <c r="T41" s="34">
        <f t="shared" si="8"/>
        <v>12218.931700000001</v>
      </c>
      <c r="U41" s="16">
        <v>112</v>
      </c>
    </row>
    <row r="42" spans="1:21" x14ac:dyDescent="0.25">
      <c r="A42" s="10" t="s">
        <v>117</v>
      </c>
      <c r="B42" s="13" t="s">
        <v>227</v>
      </c>
      <c r="C42" s="28" t="s">
        <v>228</v>
      </c>
      <c r="D42" s="43" t="s">
        <v>229</v>
      </c>
      <c r="E42" s="17" t="s">
        <v>24</v>
      </c>
      <c r="F42" s="47">
        <v>42856</v>
      </c>
      <c r="G42" s="18">
        <v>42978</v>
      </c>
      <c r="H42" s="29">
        <v>20000</v>
      </c>
      <c r="I42" s="19">
        <v>0</v>
      </c>
      <c r="J42" s="20">
        <v>25</v>
      </c>
      <c r="K42" s="20">
        <f t="shared" si="0"/>
        <v>574</v>
      </c>
      <c r="L42" s="20">
        <f t="shared" si="1"/>
        <v>1419.9999999999998</v>
      </c>
      <c r="M42" s="20">
        <f t="shared" si="2"/>
        <v>220.00000000000003</v>
      </c>
      <c r="N42" s="20">
        <f t="shared" si="3"/>
        <v>608</v>
      </c>
      <c r="O42" s="20">
        <f t="shared" si="4"/>
        <v>1418</v>
      </c>
      <c r="P42" s="20">
        <v>0</v>
      </c>
      <c r="Q42" s="21">
        <f t="shared" si="5"/>
        <v>4240</v>
      </c>
      <c r="R42" s="20">
        <f t="shared" si="6"/>
        <v>1207</v>
      </c>
      <c r="S42" s="21">
        <f t="shared" si="7"/>
        <v>5447</v>
      </c>
      <c r="T42" s="34">
        <f t="shared" si="8"/>
        <v>18793</v>
      </c>
      <c r="U42" s="16">
        <v>112</v>
      </c>
    </row>
    <row r="43" spans="1:21" x14ac:dyDescent="0.25">
      <c r="A43" s="10" t="s">
        <v>118</v>
      </c>
      <c r="B43" s="13" t="s">
        <v>231</v>
      </c>
      <c r="C43" s="28" t="s">
        <v>228</v>
      </c>
      <c r="D43" s="43" t="s">
        <v>232</v>
      </c>
      <c r="E43" s="17" t="s">
        <v>24</v>
      </c>
      <c r="F43" s="47">
        <v>42856</v>
      </c>
      <c r="G43" s="18">
        <v>42978</v>
      </c>
      <c r="H43" s="29">
        <v>15000</v>
      </c>
      <c r="I43" s="19">
        <v>0</v>
      </c>
      <c r="J43" s="20">
        <v>25</v>
      </c>
      <c r="K43" s="20">
        <f t="shared" si="0"/>
        <v>430.5</v>
      </c>
      <c r="L43" s="20">
        <f t="shared" si="1"/>
        <v>1065</v>
      </c>
      <c r="M43" s="20">
        <f t="shared" si="2"/>
        <v>165.00000000000003</v>
      </c>
      <c r="N43" s="20">
        <f t="shared" si="3"/>
        <v>456</v>
      </c>
      <c r="O43" s="20">
        <f t="shared" si="4"/>
        <v>1063.5</v>
      </c>
      <c r="P43" s="20">
        <v>0</v>
      </c>
      <c r="Q43" s="21">
        <f t="shared" si="5"/>
        <v>3180</v>
      </c>
      <c r="R43" s="20">
        <f t="shared" si="6"/>
        <v>911.5</v>
      </c>
      <c r="S43" s="21">
        <f t="shared" si="7"/>
        <v>4091.5</v>
      </c>
      <c r="T43" s="34">
        <f t="shared" si="8"/>
        <v>14088.5</v>
      </c>
      <c r="U43" s="16">
        <v>112</v>
      </c>
    </row>
    <row r="44" spans="1:21" x14ac:dyDescent="0.25">
      <c r="A44" s="10" t="s">
        <v>119</v>
      </c>
      <c r="B44" s="44" t="s">
        <v>314</v>
      </c>
      <c r="C44" s="38" t="s">
        <v>250</v>
      </c>
      <c r="D44" s="45" t="s">
        <v>215</v>
      </c>
      <c r="E44" s="35" t="s">
        <v>24</v>
      </c>
      <c r="F44" s="47">
        <v>43009</v>
      </c>
      <c r="G44" s="36">
        <v>43008</v>
      </c>
      <c r="H44" s="29">
        <v>10000</v>
      </c>
      <c r="I44" s="19">
        <v>0</v>
      </c>
      <c r="J44" s="20">
        <v>25</v>
      </c>
      <c r="K44" s="20">
        <f t="shared" si="0"/>
        <v>287</v>
      </c>
      <c r="L44" s="20">
        <f t="shared" si="1"/>
        <v>709.99999999999989</v>
      </c>
      <c r="M44" s="20">
        <f t="shared" si="2"/>
        <v>110.00000000000001</v>
      </c>
      <c r="N44" s="20">
        <f t="shared" si="3"/>
        <v>304</v>
      </c>
      <c r="O44" s="20">
        <f t="shared" si="4"/>
        <v>709</v>
      </c>
      <c r="P44" s="20">
        <v>0</v>
      </c>
      <c r="Q44" s="21">
        <f t="shared" si="5"/>
        <v>2120</v>
      </c>
      <c r="R44" s="20">
        <f t="shared" si="6"/>
        <v>616</v>
      </c>
      <c r="S44" s="21">
        <f t="shared" ref="S44:S75" si="9">Q44+R44</f>
        <v>2736</v>
      </c>
      <c r="T44" s="34">
        <f t="shared" si="8"/>
        <v>9384</v>
      </c>
      <c r="U44" s="16">
        <v>112</v>
      </c>
    </row>
    <row r="45" spans="1:21" x14ac:dyDescent="0.25">
      <c r="A45" s="10" t="s">
        <v>120</v>
      </c>
      <c r="B45" s="12" t="s">
        <v>81</v>
      </c>
      <c r="C45" s="38" t="s">
        <v>250</v>
      </c>
      <c r="D45" s="57" t="s">
        <v>210</v>
      </c>
      <c r="E45" s="17" t="s">
        <v>24</v>
      </c>
      <c r="F45" s="52">
        <v>42401</v>
      </c>
      <c r="G45" s="18">
        <v>42978</v>
      </c>
      <c r="H45" s="29">
        <v>18200</v>
      </c>
      <c r="I45" s="19">
        <v>0</v>
      </c>
      <c r="J45" s="20">
        <v>25</v>
      </c>
      <c r="K45" s="20">
        <f t="shared" si="0"/>
        <v>522.34</v>
      </c>
      <c r="L45" s="20">
        <f t="shared" si="1"/>
        <v>1292.1999999999998</v>
      </c>
      <c r="M45" s="20">
        <f t="shared" si="2"/>
        <v>200.20000000000002</v>
      </c>
      <c r="N45" s="20">
        <f t="shared" si="3"/>
        <v>553.28</v>
      </c>
      <c r="O45" s="20">
        <f t="shared" si="4"/>
        <v>1290.3800000000001</v>
      </c>
      <c r="P45" s="20">
        <v>0</v>
      </c>
      <c r="Q45" s="21">
        <f t="shared" si="5"/>
        <v>3858.4</v>
      </c>
      <c r="R45" s="20">
        <f t="shared" si="6"/>
        <v>1100.6199999999999</v>
      </c>
      <c r="S45" s="21">
        <f t="shared" si="9"/>
        <v>4959.0200000000004</v>
      </c>
      <c r="T45" s="34">
        <f t="shared" si="8"/>
        <v>17099.38</v>
      </c>
      <c r="U45" s="16">
        <v>112</v>
      </c>
    </row>
    <row r="46" spans="1:21" x14ac:dyDescent="0.25">
      <c r="A46" s="10" t="s">
        <v>121</v>
      </c>
      <c r="B46" s="12" t="s">
        <v>82</v>
      </c>
      <c r="C46" s="38" t="s">
        <v>250</v>
      </c>
      <c r="D46" s="52" t="s">
        <v>210</v>
      </c>
      <c r="E46" s="17" t="s">
        <v>24</v>
      </c>
      <c r="F46" s="49">
        <v>42261</v>
      </c>
      <c r="G46" s="18">
        <v>42978</v>
      </c>
      <c r="H46" s="29">
        <v>18200</v>
      </c>
      <c r="I46" s="19">
        <v>0</v>
      </c>
      <c r="J46" s="20">
        <v>25</v>
      </c>
      <c r="K46" s="20">
        <f t="shared" si="0"/>
        <v>522.34</v>
      </c>
      <c r="L46" s="20">
        <f t="shared" si="1"/>
        <v>1292.1999999999998</v>
      </c>
      <c r="M46" s="20">
        <f t="shared" si="2"/>
        <v>200.20000000000002</v>
      </c>
      <c r="N46" s="20">
        <f t="shared" si="3"/>
        <v>553.28</v>
      </c>
      <c r="O46" s="20">
        <f t="shared" si="4"/>
        <v>1290.3800000000001</v>
      </c>
      <c r="P46" s="20">
        <v>0</v>
      </c>
      <c r="Q46" s="21">
        <f t="shared" ref="Q46:Q77" si="10">K46+L46+M46+N46+O46</f>
        <v>3858.4</v>
      </c>
      <c r="R46" s="20">
        <f t="shared" ref="R46:R77" si="11">K46+N46+J46</f>
        <v>1100.6199999999999</v>
      </c>
      <c r="S46" s="21">
        <f t="shared" si="9"/>
        <v>4959.0200000000004</v>
      </c>
      <c r="T46" s="34">
        <f t="shared" si="8"/>
        <v>17099.38</v>
      </c>
      <c r="U46" s="16">
        <v>112</v>
      </c>
    </row>
    <row r="47" spans="1:21" x14ac:dyDescent="0.25">
      <c r="A47" s="10" t="s">
        <v>122</v>
      </c>
      <c r="B47" s="15" t="s">
        <v>83</v>
      </c>
      <c r="C47" s="38" t="s">
        <v>250</v>
      </c>
      <c r="D47" s="57" t="s">
        <v>210</v>
      </c>
      <c r="E47" s="17" t="s">
        <v>24</v>
      </c>
      <c r="F47" s="52">
        <v>42461</v>
      </c>
      <c r="G47" s="18">
        <v>42978</v>
      </c>
      <c r="H47" s="29">
        <v>18200</v>
      </c>
      <c r="I47" s="19">
        <v>0</v>
      </c>
      <c r="J47" s="20">
        <v>25</v>
      </c>
      <c r="K47" s="20">
        <f t="shared" si="0"/>
        <v>522.34</v>
      </c>
      <c r="L47" s="20">
        <f t="shared" si="1"/>
        <v>1292.1999999999998</v>
      </c>
      <c r="M47" s="20">
        <f t="shared" si="2"/>
        <v>200.20000000000002</v>
      </c>
      <c r="N47" s="20">
        <f t="shared" si="3"/>
        <v>553.28</v>
      </c>
      <c r="O47" s="20">
        <f t="shared" si="4"/>
        <v>1290.3800000000001</v>
      </c>
      <c r="P47" s="20">
        <v>0</v>
      </c>
      <c r="Q47" s="21">
        <f t="shared" si="10"/>
        <v>3858.4</v>
      </c>
      <c r="R47" s="20">
        <f t="shared" si="11"/>
        <v>1100.6199999999999</v>
      </c>
      <c r="S47" s="21">
        <f t="shared" si="9"/>
        <v>4959.0200000000004</v>
      </c>
      <c r="T47" s="34">
        <f t="shared" si="8"/>
        <v>17099.38</v>
      </c>
      <c r="U47" s="16">
        <v>112</v>
      </c>
    </row>
    <row r="48" spans="1:21" x14ac:dyDescent="0.25">
      <c r="A48" s="10" t="s">
        <v>123</v>
      </c>
      <c r="B48" s="12" t="s">
        <v>84</v>
      </c>
      <c r="C48" s="38" t="s">
        <v>250</v>
      </c>
      <c r="D48" s="57" t="s">
        <v>210</v>
      </c>
      <c r="E48" s="17" t="s">
        <v>24</v>
      </c>
      <c r="F48" s="52">
        <v>42461</v>
      </c>
      <c r="G48" s="18">
        <v>42978</v>
      </c>
      <c r="H48" s="29">
        <v>18200</v>
      </c>
      <c r="I48" s="19">
        <v>0</v>
      </c>
      <c r="J48" s="20">
        <v>25</v>
      </c>
      <c r="K48" s="20">
        <f t="shared" si="0"/>
        <v>522.34</v>
      </c>
      <c r="L48" s="20">
        <f t="shared" si="1"/>
        <v>1292.1999999999998</v>
      </c>
      <c r="M48" s="20">
        <f t="shared" si="2"/>
        <v>200.20000000000002</v>
      </c>
      <c r="N48" s="20">
        <f t="shared" si="3"/>
        <v>553.28</v>
      </c>
      <c r="O48" s="20">
        <f t="shared" si="4"/>
        <v>1290.3800000000001</v>
      </c>
      <c r="P48" s="20">
        <v>0</v>
      </c>
      <c r="Q48" s="21">
        <f t="shared" si="10"/>
        <v>3858.4</v>
      </c>
      <c r="R48" s="20">
        <f t="shared" si="11"/>
        <v>1100.6199999999999</v>
      </c>
      <c r="S48" s="21">
        <f t="shared" si="9"/>
        <v>4959.0200000000004</v>
      </c>
      <c r="T48" s="34">
        <f t="shared" si="8"/>
        <v>17099.38</v>
      </c>
      <c r="U48" s="16">
        <v>112</v>
      </c>
    </row>
    <row r="49" spans="1:21" x14ac:dyDescent="0.25">
      <c r="A49" s="10" t="s">
        <v>124</v>
      </c>
      <c r="B49" s="11" t="s">
        <v>85</v>
      </c>
      <c r="C49" s="38" t="s">
        <v>250</v>
      </c>
      <c r="D49" s="58" t="s">
        <v>214</v>
      </c>
      <c r="E49" s="17" t="s">
        <v>24</v>
      </c>
      <c r="F49" s="53">
        <v>41821</v>
      </c>
      <c r="G49" s="18">
        <v>42978</v>
      </c>
      <c r="H49" s="29">
        <v>13013</v>
      </c>
      <c r="I49" s="19">
        <v>0</v>
      </c>
      <c r="J49" s="20">
        <v>25</v>
      </c>
      <c r="K49" s="20">
        <f t="shared" si="0"/>
        <v>373.47309999999999</v>
      </c>
      <c r="L49" s="20">
        <f t="shared" si="1"/>
        <v>923.92299999999989</v>
      </c>
      <c r="M49" s="20">
        <f t="shared" si="2"/>
        <v>143.143</v>
      </c>
      <c r="N49" s="20">
        <f t="shared" si="3"/>
        <v>395.59519999999998</v>
      </c>
      <c r="O49" s="20">
        <f t="shared" si="4"/>
        <v>922.62170000000003</v>
      </c>
      <c r="P49" s="20">
        <v>0</v>
      </c>
      <c r="Q49" s="21">
        <f t="shared" si="10"/>
        <v>2758.7559999999999</v>
      </c>
      <c r="R49" s="20">
        <f t="shared" si="11"/>
        <v>794.06829999999991</v>
      </c>
      <c r="S49" s="21">
        <f t="shared" si="9"/>
        <v>3552.8242999999998</v>
      </c>
      <c r="T49" s="34">
        <f t="shared" si="8"/>
        <v>12218.931700000001</v>
      </c>
      <c r="U49" s="16">
        <v>112</v>
      </c>
    </row>
    <row r="50" spans="1:21" x14ac:dyDescent="0.25">
      <c r="A50" s="10" t="s">
        <v>125</v>
      </c>
      <c r="B50" s="12" t="s">
        <v>86</v>
      </c>
      <c r="C50" s="38" t="s">
        <v>250</v>
      </c>
      <c r="D50" s="52" t="s">
        <v>218</v>
      </c>
      <c r="E50" s="17" t="s">
        <v>24</v>
      </c>
      <c r="F50" s="47">
        <v>42261</v>
      </c>
      <c r="G50" s="18">
        <v>42978</v>
      </c>
      <c r="H50" s="29">
        <v>23400</v>
      </c>
      <c r="I50" s="19">
        <v>0</v>
      </c>
      <c r="J50" s="20">
        <v>25</v>
      </c>
      <c r="K50" s="20">
        <f t="shared" si="0"/>
        <v>671.58</v>
      </c>
      <c r="L50" s="20">
        <f t="shared" si="1"/>
        <v>1661.3999999999999</v>
      </c>
      <c r="M50" s="20">
        <f t="shared" si="2"/>
        <v>257.40000000000003</v>
      </c>
      <c r="N50" s="20">
        <f t="shared" si="3"/>
        <v>711.36</v>
      </c>
      <c r="O50" s="20">
        <f t="shared" si="4"/>
        <v>1659.0600000000002</v>
      </c>
      <c r="P50" s="20">
        <v>0</v>
      </c>
      <c r="Q50" s="21">
        <f t="shared" si="10"/>
        <v>4960.8</v>
      </c>
      <c r="R50" s="20">
        <f t="shared" si="11"/>
        <v>1407.94</v>
      </c>
      <c r="S50" s="21">
        <f t="shared" si="9"/>
        <v>6368.74</v>
      </c>
      <c r="T50" s="34">
        <f t="shared" si="8"/>
        <v>21992.06</v>
      </c>
      <c r="U50" s="16">
        <v>112</v>
      </c>
    </row>
    <row r="51" spans="1:21" x14ac:dyDescent="0.25">
      <c r="A51" s="10" t="s">
        <v>126</v>
      </c>
      <c r="B51" s="12" t="s">
        <v>87</v>
      </c>
      <c r="C51" s="38" t="s">
        <v>250</v>
      </c>
      <c r="D51" s="52" t="s">
        <v>215</v>
      </c>
      <c r="E51" s="17" t="s">
        <v>24</v>
      </c>
      <c r="F51" s="47">
        <v>42262</v>
      </c>
      <c r="G51" s="18">
        <v>42978</v>
      </c>
      <c r="H51" s="29">
        <v>13195</v>
      </c>
      <c r="I51" s="19">
        <v>0</v>
      </c>
      <c r="J51" s="20">
        <v>25</v>
      </c>
      <c r="K51" s="20">
        <f t="shared" si="0"/>
        <v>378.69650000000001</v>
      </c>
      <c r="L51" s="20">
        <f t="shared" si="1"/>
        <v>936.84499999999991</v>
      </c>
      <c r="M51" s="20">
        <f t="shared" si="2"/>
        <v>145.14500000000001</v>
      </c>
      <c r="N51" s="20">
        <f t="shared" si="3"/>
        <v>401.12799999999999</v>
      </c>
      <c r="O51" s="20">
        <f t="shared" si="4"/>
        <v>935.52550000000008</v>
      </c>
      <c r="P51" s="20">
        <v>0</v>
      </c>
      <c r="Q51" s="21">
        <f t="shared" si="10"/>
        <v>2797.3399999999997</v>
      </c>
      <c r="R51" s="20">
        <f t="shared" si="11"/>
        <v>804.82449999999994</v>
      </c>
      <c r="S51" s="21">
        <f t="shared" si="9"/>
        <v>3602.1644999999999</v>
      </c>
      <c r="T51" s="34">
        <f t="shared" si="8"/>
        <v>12390.175499999999</v>
      </c>
      <c r="U51" s="16">
        <v>112</v>
      </c>
    </row>
    <row r="52" spans="1:21" x14ac:dyDescent="0.25">
      <c r="A52" s="10" t="s">
        <v>127</v>
      </c>
      <c r="B52" s="13" t="s">
        <v>233</v>
      </c>
      <c r="C52" s="38" t="s">
        <v>250</v>
      </c>
      <c r="D52" s="43" t="s">
        <v>210</v>
      </c>
      <c r="E52" s="17" t="s">
        <v>24</v>
      </c>
      <c r="F52" s="47">
        <v>42856</v>
      </c>
      <c r="G52" s="18">
        <v>42978</v>
      </c>
      <c r="H52" s="29">
        <v>15000</v>
      </c>
      <c r="I52" s="19">
        <v>0</v>
      </c>
      <c r="J52" s="20">
        <v>25</v>
      </c>
      <c r="K52" s="20">
        <f t="shared" si="0"/>
        <v>430.5</v>
      </c>
      <c r="L52" s="20">
        <f t="shared" si="1"/>
        <v>1065</v>
      </c>
      <c r="M52" s="20">
        <f t="shared" si="2"/>
        <v>165.00000000000003</v>
      </c>
      <c r="N52" s="20">
        <f t="shared" si="3"/>
        <v>456</v>
      </c>
      <c r="O52" s="20">
        <f t="shared" si="4"/>
        <v>1063.5</v>
      </c>
      <c r="P52" s="20">
        <v>0</v>
      </c>
      <c r="Q52" s="21">
        <f t="shared" si="10"/>
        <v>3180</v>
      </c>
      <c r="R52" s="20">
        <f t="shared" si="11"/>
        <v>911.5</v>
      </c>
      <c r="S52" s="21">
        <f t="shared" si="9"/>
        <v>4091.5</v>
      </c>
      <c r="T52" s="34">
        <f t="shared" si="8"/>
        <v>14088.5</v>
      </c>
      <c r="U52" s="16">
        <v>112</v>
      </c>
    </row>
    <row r="53" spans="1:21" x14ac:dyDescent="0.25">
      <c r="A53" s="10" t="s">
        <v>128</v>
      </c>
      <c r="B53" s="13" t="s">
        <v>247</v>
      </c>
      <c r="C53" s="38" t="s">
        <v>250</v>
      </c>
      <c r="D53" s="43" t="s">
        <v>210</v>
      </c>
      <c r="E53" s="17" t="s">
        <v>24</v>
      </c>
      <c r="F53" s="47">
        <v>42887</v>
      </c>
      <c r="G53" s="18">
        <v>42978</v>
      </c>
      <c r="H53" s="29">
        <v>18200</v>
      </c>
      <c r="I53" s="19">
        <v>0</v>
      </c>
      <c r="J53" s="20">
        <v>25</v>
      </c>
      <c r="K53" s="20">
        <f t="shared" si="0"/>
        <v>522.34</v>
      </c>
      <c r="L53" s="20">
        <f t="shared" si="1"/>
        <v>1292.1999999999998</v>
      </c>
      <c r="M53" s="20">
        <f t="shared" si="2"/>
        <v>200.20000000000002</v>
      </c>
      <c r="N53" s="20">
        <f t="shared" si="3"/>
        <v>553.28</v>
      </c>
      <c r="O53" s="20">
        <f t="shared" si="4"/>
        <v>1290.3800000000001</v>
      </c>
      <c r="P53" s="20">
        <v>0</v>
      </c>
      <c r="Q53" s="21">
        <f t="shared" si="10"/>
        <v>3858.4</v>
      </c>
      <c r="R53" s="20">
        <f t="shared" si="11"/>
        <v>1100.6199999999999</v>
      </c>
      <c r="S53" s="21">
        <f t="shared" si="9"/>
        <v>4959.0200000000004</v>
      </c>
      <c r="T53" s="34">
        <f t="shared" si="8"/>
        <v>17099.38</v>
      </c>
      <c r="U53" s="16">
        <v>112</v>
      </c>
    </row>
    <row r="54" spans="1:21" x14ac:dyDescent="0.25">
      <c r="A54" s="10" t="s">
        <v>129</v>
      </c>
      <c r="B54" s="61" t="s">
        <v>56</v>
      </c>
      <c r="C54" s="25" t="s">
        <v>263</v>
      </c>
      <c r="D54" s="42" t="s">
        <v>210</v>
      </c>
      <c r="E54" s="17" t="s">
        <v>24</v>
      </c>
      <c r="F54" s="47">
        <v>42826</v>
      </c>
      <c r="G54" s="18">
        <v>42978</v>
      </c>
      <c r="H54" s="30">
        <v>14000</v>
      </c>
      <c r="I54" s="19">
        <v>0</v>
      </c>
      <c r="J54" s="20">
        <v>25</v>
      </c>
      <c r="K54" s="20">
        <f>H56*2.87%</f>
        <v>1004.5</v>
      </c>
      <c r="L54" s="20">
        <f>H56*7.1%</f>
        <v>2485</v>
      </c>
      <c r="M54" s="20">
        <f>H56*1.1%</f>
        <v>385.00000000000006</v>
      </c>
      <c r="N54" s="20">
        <f>H56*3.04%</f>
        <v>1064</v>
      </c>
      <c r="O54" s="20">
        <f>H56*7.09%</f>
        <v>2481.5</v>
      </c>
      <c r="P54" s="20">
        <v>0</v>
      </c>
      <c r="Q54" s="21">
        <f t="shared" si="10"/>
        <v>7420</v>
      </c>
      <c r="R54" s="20">
        <f t="shared" si="11"/>
        <v>2093.5</v>
      </c>
      <c r="S54" s="21">
        <f t="shared" si="9"/>
        <v>9513.5</v>
      </c>
      <c r="T54" s="34">
        <f>H56-R54</f>
        <v>32906.5</v>
      </c>
      <c r="U54" s="16">
        <v>112</v>
      </c>
    </row>
    <row r="55" spans="1:21" x14ac:dyDescent="0.25">
      <c r="A55" s="10" t="s">
        <v>130</v>
      </c>
      <c r="B55" s="12" t="s">
        <v>25</v>
      </c>
      <c r="C55" s="23" t="s">
        <v>251</v>
      </c>
      <c r="D55" s="57" t="s">
        <v>194</v>
      </c>
      <c r="E55" s="17" t="s">
        <v>24</v>
      </c>
      <c r="F55" s="52">
        <v>42401</v>
      </c>
      <c r="G55" s="18">
        <v>42978</v>
      </c>
      <c r="H55" s="29">
        <v>19500</v>
      </c>
      <c r="I55" s="19">
        <v>0</v>
      </c>
      <c r="J55" s="20">
        <v>25</v>
      </c>
      <c r="K55" s="20">
        <f t="shared" ref="K55:K86" si="12">H55*2.87%</f>
        <v>559.65</v>
      </c>
      <c r="L55" s="20">
        <f t="shared" ref="L55:L86" si="13">H55*7.1%</f>
        <v>1384.4999999999998</v>
      </c>
      <c r="M55" s="20">
        <f t="shared" ref="M55:M86" si="14">H55*1.1%</f>
        <v>214.50000000000003</v>
      </c>
      <c r="N55" s="20">
        <f t="shared" ref="N55:N86" si="15">H55*3.04%</f>
        <v>592.79999999999995</v>
      </c>
      <c r="O55" s="20">
        <f t="shared" ref="O55:O86" si="16">H55*7.09%</f>
        <v>1382.5500000000002</v>
      </c>
      <c r="P55" s="20">
        <v>0</v>
      </c>
      <c r="Q55" s="21">
        <f t="shared" si="10"/>
        <v>4134</v>
      </c>
      <c r="R55" s="20">
        <f t="shared" si="11"/>
        <v>1177.4499999999998</v>
      </c>
      <c r="S55" s="21">
        <f t="shared" si="9"/>
        <v>5311.45</v>
      </c>
      <c r="T55" s="34">
        <f t="shared" ref="T55:T86" si="17">H55-R55</f>
        <v>18322.55</v>
      </c>
      <c r="U55" s="16">
        <v>112</v>
      </c>
    </row>
    <row r="56" spans="1:21" x14ac:dyDescent="0.25">
      <c r="A56" s="10" t="s">
        <v>131</v>
      </c>
      <c r="B56" s="13" t="s">
        <v>307</v>
      </c>
      <c r="C56" s="25" t="s">
        <v>263</v>
      </c>
      <c r="D56" s="10" t="s">
        <v>308</v>
      </c>
      <c r="E56" s="35" t="s">
        <v>24</v>
      </c>
      <c r="F56" s="37">
        <v>42979</v>
      </c>
      <c r="G56" s="36">
        <v>43008</v>
      </c>
      <c r="H56" s="30">
        <v>35000</v>
      </c>
      <c r="I56" s="19">
        <v>0</v>
      </c>
      <c r="J56" s="20">
        <v>25</v>
      </c>
      <c r="K56" s="20">
        <f t="shared" si="12"/>
        <v>1004.5</v>
      </c>
      <c r="L56" s="20">
        <f t="shared" si="13"/>
        <v>2485</v>
      </c>
      <c r="M56" s="20">
        <f t="shared" si="14"/>
        <v>385.00000000000006</v>
      </c>
      <c r="N56" s="20">
        <f t="shared" si="15"/>
        <v>1064</v>
      </c>
      <c r="O56" s="20">
        <f t="shared" si="16"/>
        <v>2481.5</v>
      </c>
      <c r="P56" s="20">
        <v>0</v>
      </c>
      <c r="Q56" s="21">
        <f t="shared" si="10"/>
        <v>7420</v>
      </c>
      <c r="R56" s="20">
        <f t="shared" si="11"/>
        <v>2093.5</v>
      </c>
      <c r="S56" s="21">
        <f t="shared" si="9"/>
        <v>9513.5</v>
      </c>
      <c r="T56" s="34">
        <f t="shared" si="17"/>
        <v>32906.5</v>
      </c>
      <c r="U56" s="16">
        <v>112</v>
      </c>
    </row>
    <row r="57" spans="1:21" x14ac:dyDescent="0.25">
      <c r="A57" s="10" t="s">
        <v>132</v>
      </c>
      <c r="B57" s="13" t="s">
        <v>286</v>
      </c>
      <c r="C57" s="27" t="s">
        <v>287</v>
      </c>
      <c r="D57" s="43" t="s">
        <v>215</v>
      </c>
      <c r="E57" s="35" t="s">
        <v>24</v>
      </c>
      <c r="F57" s="47">
        <v>42948</v>
      </c>
      <c r="G57" s="36">
        <v>43008</v>
      </c>
      <c r="H57" s="29">
        <v>13013</v>
      </c>
      <c r="I57" s="19">
        <v>0</v>
      </c>
      <c r="J57" s="20">
        <v>25</v>
      </c>
      <c r="K57" s="20">
        <f t="shared" si="12"/>
        <v>373.47309999999999</v>
      </c>
      <c r="L57" s="20">
        <f t="shared" si="13"/>
        <v>923.92299999999989</v>
      </c>
      <c r="M57" s="20">
        <f t="shared" si="14"/>
        <v>143.143</v>
      </c>
      <c r="N57" s="20">
        <f t="shared" si="15"/>
        <v>395.59519999999998</v>
      </c>
      <c r="O57" s="20">
        <f t="shared" si="16"/>
        <v>922.62170000000003</v>
      </c>
      <c r="P57" s="20">
        <v>0</v>
      </c>
      <c r="Q57" s="21">
        <f t="shared" si="10"/>
        <v>2758.7559999999999</v>
      </c>
      <c r="R57" s="20">
        <f t="shared" si="11"/>
        <v>794.06829999999991</v>
      </c>
      <c r="S57" s="21">
        <f t="shared" si="9"/>
        <v>3552.8242999999998</v>
      </c>
      <c r="T57" s="34">
        <f t="shared" si="17"/>
        <v>12218.931700000001</v>
      </c>
      <c r="U57" s="16">
        <v>112</v>
      </c>
    </row>
    <row r="58" spans="1:21" x14ac:dyDescent="0.25">
      <c r="A58" s="10" t="s">
        <v>133</v>
      </c>
      <c r="B58" s="61" t="s">
        <v>55</v>
      </c>
      <c r="C58" s="25" t="s">
        <v>263</v>
      </c>
      <c r="D58" s="42" t="s">
        <v>198</v>
      </c>
      <c r="E58" s="17" t="s">
        <v>24</v>
      </c>
      <c r="F58" s="47">
        <v>42828</v>
      </c>
      <c r="G58" s="18">
        <v>42978</v>
      </c>
      <c r="H58" s="30">
        <v>16000</v>
      </c>
      <c r="I58" s="19">
        <v>0</v>
      </c>
      <c r="J58" s="20">
        <v>25</v>
      </c>
      <c r="K58" s="20">
        <f t="shared" si="12"/>
        <v>459.2</v>
      </c>
      <c r="L58" s="20">
        <f t="shared" si="13"/>
        <v>1136</v>
      </c>
      <c r="M58" s="20">
        <f t="shared" si="14"/>
        <v>176.00000000000003</v>
      </c>
      <c r="N58" s="20">
        <f t="shared" si="15"/>
        <v>486.4</v>
      </c>
      <c r="O58" s="20">
        <f t="shared" si="16"/>
        <v>1134.4000000000001</v>
      </c>
      <c r="P58" s="20">
        <v>0</v>
      </c>
      <c r="Q58" s="21">
        <f t="shared" si="10"/>
        <v>3392</v>
      </c>
      <c r="R58" s="20">
        <f t="shared" si="11"/>
        <v>970.59999999999991</v>
      </c>
      <c r="S58" s="21">
        <f t="shared" si="9"/>
        <v>4362.6000000000004</v>
      </c>
      <c r="T58" s="34">
        <f t="shared" si="17"/>
        <v>15029.4</v>
      </c>
      <c r="U58" s="16">
        <v>112</v>
      </c>
    </row>
    <row r="59" spans="1:21" x14ac:dyDescent="0.25">
      <c r="A59" s="10" t="s">
        <v>134</v>
      </c>
      <c r="B59" s="13" t="s">
        <v>79</v>
      </c>
      <c r="C59" s="28" t="s">
        <v>253</v>
      </c>
      <c r="D59" s="52" t="s">
        <v>199</v>
      </c>
      <c r="E59" s="17" t="s">
        <v>24</v>
      </c>
      <c r="F59" s="49">
        <v>42262</v>
      </c>
      <c r="G59" s="18">
        <v>42978</v>
      </c>
      <c r="H59" s="30">
        <v>16250</v>
      </c>
      <c r="I59" s="19">
        <v>0</v>
      </c>
      <c r="J59" s="20">
        <v>25</v>
      </c>
      <c r="K59" s="20">
        <f t="shared" si="12"/>
        <v>466.375</v>
      </c>
      <c r="L59" s="20">
        <f t="shared" si="13"/>
        <v>1153.75</v>
      </c>
      <c r="M59" s="20">
        <f t="shared" si="14"/>
        <v>178.75000000000003</v>
      </c>
      <c r="N59" s="20">
        <f t="shared" si="15"/>
        <v>494</v>
      </c>
      <c r="O59" s="20">
        <f t="shared" si="16"/>
        <v>1152.125</v>
      </c>
      <c r="P59" s="20">
        <v>0</v>
      </c>
      <c r="Q59" s="21">
        <f t="shared" si="10"/>
        <v>3445</v>
      </c>
      <c r="R59" s="20">
        <f t="shared" si="11"/>
        <v>985.375</v>
      </c>
      <c r="S59" s="21">
        <f t="shared" si="9"/>
        <v>4430.375</v>
      </c>
      <c r="T59" s="34">
        <f t="shared" si="17"/>
        <v>15264.625</v>
      </c>
      <c r="U59" s="16">
        <v>112</v>
      </c>
    </row>
    <row r="60" spans="1:21" x14ac:dyDescent="0.25">
      <c r="A60" s="10" t="s">
        <v>135</v>
      </c>
      <c r="B60" s="13" t="s">
        <v>80</v>
      </c>
      <c r="C60" s="28" t="s">
        <v>253</v>
      </c>
      <c r="D60" s="52" t="s">
        <v>199</v>
      </c>
      <c r="E60" s="17" t="s">
        <v>24</v>
      </c>
      <c r="F60" s="49">
        <v>42614</v>
      </c>
      <c r="G60" s="18">
        <v>42978</v>
      </c>
      <c r="H60" s="30">
        <v>16250</v>
      </c>
      <c r="I60" s="19">
        <v>0</v>
      </c>
      <c r="J60" s="20">
        <v>25</v>
      </c>
      <c r="K60" s="20">
        <f t="shared" si="12"/>
        <v>466.375</v>
      </c>
      <c r="L60" s="20">
        <f t="shared" si="13"/>
        <v>1153.75</v>
      </c>
      <c r="M60" s="20">
        <f t="shared" si="14"/>
        <v>178.75000000000003</v>
      </c>
      <c r="N60" s="20">
        <f t="shared" si="15"/>
        <v>494</v>
      </c>
      <c r="O60" s="20">
        <f t="shared" si="16"/>
        <v>1152.125</v>
      </c>
      <c r="P60" s="20">
        <v>0</v>
      </c>
      <c r="Q60" s="21">
        <f t="shared" si="10"/>
        <v>3445</v>
      </c>
      <c r="R60" s="20">
        <f t="shared" si="11"/>
        <v>985.375</v>
      </c>
      <c r="S60" s="21">
        <f t="shared" si="9"/>
        <v>4430.375</v>
      </c>
      <c r="T60" s="34">
        <f t="shared" si="17"/>
        <v>15264.625</v>
      </c>
      <c r="U60" s="16">
        <v>112</v>
      </c>
    </row>
    <row r="61" spans="1:21" x14ac:dyDescent="0.25">
      <c r="A61" s="10" t="s">
        <v>136</v>
      </c>
      <c r="B61" s="14" t="s">
        <v>63</v>
      </c>
      <c r="C61" s="23" t="s">
        <v>252</v>
      </c>
      <c r="D61" s="43" t="s">
        <v>223</v>
      </c>
      <c r="E61" s="17" t="s">
        <v>24</v>
      </c>
      <c r="F61" s="49">
        <v>41821</v>
      </c>
      <c r="G61" s="18">
        <v>42978</v>
      </c>
      <c r="H61" s="29">
        <v>13013</v>
      </c>
      <c r="I61" s="19">
        <v>0</v>
      </c>
      <c r="J61" s="20">
        <v>25</v>
      </c>
      <c r="K61" s="20">
        <f t="shared" si="12"/>
        <v>373.47309999999999</v>
      </c>
      <c r="L61" s="20">
        <f t="shared" si="13"/>
        <v>923.92299999999989</v>
      </c>
      <c r="M61" s="20">
        <f t="shared" si="14"/>
        <v>143.143</v>
      </c>
      <c r="N61" s="20">
        <f t="shared" si="15"/>
        <v>395.59519999999998</v>
      </c>
      <c r="O61" s="20">
        <f t="shared" si="16"/>
        <v>922.62170000000003</v>
      </c>
      <c r="P61" s="20">
        <v>0</v>
      </c>
      <c r="Q61" s="21">
        <f t="shared" si="10"/>
        <v>2758.7559999999999</v>
      </c>
      <c r="R61" s="20">
        <f t="shared" si="11"/>
        <v>794.06829999999991</v>
      </c>
      <c r="S61" s="21">
        <f t="shared" si="9"/>
        <v>3552.8242999999998</v>
      </c>
      <c r="T61" s="34">
        <f t="shared" si="17"/>
        <v>12218.931700000001</v>
      </c>
      <c r="U61" s="16">
        <v>112</v>
      </c>
    </row>
    <row r="62" spans="1:21" x14ac:dyDescent="0.25">
      <c r="A62" s="10" t="s">
        <v>137</v>
      </c>
      <c r="B62" s="13" t="s">
        <v>78</v>
      </c>
      <c r="C62" s="23" t="s">
        <v>252</v>
      </c>
      <c r="D62" s="43" t="s">
        <v>217</v>
      </c>
      <c r="E62" s="17" t="s">
        <v>24</v>
      </c>
      <c r="F62" s="49">
        <v>42614</v>
      </c>
      <c r="G62" s="18">
        <v>42978</v>
      </c>
      <c r="H62" s="29">
        <v>13104</v>
      </c>
      <c r="I62" s="19">
        <v>0</v>
      </c>
      <c r="J62" s="20">
        <v>25</v>
      </c>
      <c r="K62" s="20">
        <f t="shared" si="12"/>
        <v>376.08479999999997</v>
      </c>
      <c r="L62" s="20">
        <f t="shared" si="13"/>
        <v>930.3839999999999</v>
      </c>
      <c r="M62" s="20">
        <f t="shared" si="14"/>
        <v>144.14400000000001</v>
      </c>
      <c r="N62" s="20">
        <f t="shared" si="15"/>
        <v>398.36160000000001</v>
      </c>
      <c r="O62" s="20">
        <f t="shared" si="16"/>
        <v>929.07360000000006</v>
      </c>
      <c r="P62" s="20">
        <v>0</v>
      </c>
      <c r="Q62" s="21">
        <f t="shared" si="10"/>
        <v>2778.0479999999998</v>
      </c>
      <c r="R62" s="20">
        <f t="shared" si="11"/>
        <v>799.44640000000004</v>
      </c>
      <c r="S62" s="21">
        <f t="shared" si="9"/>
        <v>3577.4943999999996</v>
      </c>
      <c r="T62" s="34">
        <f t="shared" si="17"/>
        <v>12304.553599999999</v>
      </c>
      <c r="U62" s="16">
        <v>112</v>
      </c>
    </row>
    <row r="63" spans="1:21" x14ac:dyDescent="0.25">
      <c r="A63" s="10" t="s">
        <v>138</v>
      </c>
      <c r="B63" s="12" t="s">
        <v>64</v>
      </c>
      <c r="C63" s="23" t="s">
        <v>252</v>
      </c>
      <c r="D63" s="52" t="s">
        <v>208</v>
      </c>
      <c r="E63" s="17" t="s">
        <v>24</v>
      </c>
      <c r="F63" s="47">
        <v>42261</v>
      </c>
      <c r="G63" s="18">
        <v>42978</v>
      </c>
      <c r="H63" s="29">
        <v>13013</v>
      </c>
      <c r="I63" s="19">
        <v>0</v>
      </c>
      <c r="J63" s="20">
        <v>25</v>
      </c>
      <c r="K63" s="20">
        <f t="shared" si="12"/>
        <v>373.47309999999999</v>
      </c>
      <c r="L63" s="20">
        <f t="shared" si="13"/>
        <v>923.92299999999989</v>
      </c>
      <c r="M63" s="20">
        <f t="shared" si="14"/>
        <v>143.143</v>
      </c>
      <c r="N63" s="20">
        <f t="shared" si="15"/>
        <v>395.59519999999998</v>
      </c>
      <c r="O63" s="20">
        <f t="shared" si="16"/>
        <v>922.62170000000003</v>
      </c>
      <c r="P63" s="20">
        <v>0</v>
      </c>
      <c r="Q63" s="21">
        <f t="shared" si="10"/>
        <v>2758.7559999999999</v>
      </c>
      <c r="R63" s="20">
        <f t="shared" si="11"/>
        <v>794.06829999999991</v>
      </c>
      <c r="S63" s="21">
        <f t="shared" si="9"/>
        <v>3552.8242999999998</v>
      </c>
      <c r="T63" s="34">
        <f t="shared" si="17"/>
        <v>12218.931700000001</v>
      </c>
      <c r="U63" s="16">
        <v>112</v>
      </c>
    </row>
    <row r="64" spans="1:21" x14ac:dyDescent="0.25">
      <c r="A64" s="10" t="s">
        <v>139</v>
      </c>
      <c r="B64" s="15" t="s">
        <v>65</v>
      </c>
      <c r="C64" s="23" t="s">
        <v>252</v>
      </c>
      <c r="D64" s="57" t="s">
        <v>216</v>
      </c>
      <c r="E64" s="17" t="s">
        <v>24</v>
      </c>
      <c r="F64" s="52">
        <v>42461</v>
      </c>
      <c r="G64" s="18">
        <v>42978</v>
      </c>
      <c r="H64" s="29">
        <v>19500</v>
      </c>
      <c r="I64" s="19">
        <v>0</v>
      </c>
      <c r="J64" s="20">
        <v>25</v>
      </c>
      <c r="K64" s="20">
        <f t="shared" si="12"/>
        <v>559.65</v>
      </c>
      <c r="L64" s="20">
        <f t="shared" si="13"/>
        <v>1384.4999999999998</v>
      </c>
      <c r="M64" s="20">
        <f t="shared" si="14"/>
        <v>214.50000000000003</v>
      </c>
      <c r="N64" s="20">
        <f t="shared" si="15"/>
        <v>592.79999999999995</v>
      </c>
      <c r="O64" s="20">
        <f t="shared" si="16"/>
        <v>1382.5500000000002</v>
      </c>
      <c r="P64" s="20">
        <v>0</v>
      </c>
      <c r="Q64" s="21">
        <f t="shared" si="10"/>
        <v>4134</v>
      </c>
      <c r="R64" s="20">
        <f t="shared" si="11"/>
        <v>1177.4499999999998</v>
      </c>
      <c r="S64" s="21">
        <f t="shared" si="9"/>
        <v>5311.45</v>
      </c>
      <c r="T64" s="34">
        <f t="shared" si="17"/>
        <v>18322.55</v>
      </c>
      <c r="U64" s="16">
        <v>112</v>
      </c>
    </row>
    <row r="65" spans="1:21" x14ac:dyDescent="0.25">
      <c r="A65" s="10" t="s">
        <v>140</v>
      </c>
      <c r="B65" s="12" t="s">
        <v>66</v>
      </c>
      <c r="C65" s="23" t="s">
        <v>252</v>
      </c>
      <c r="D65" s="52" t="s">
        <v>208</v>
      </c>
      <c r="E65" s="17" t="s">
        <v>24</v>
      </c>
      <c r="F65" s="49">
        <v>42248</v>
      </c>
      <c r="G65" s="18">
        <v>42978</v>
      </c>
      <c r="H65" s="29">
        <v>13013</v>
      </c>
      <c r="I65" s="19">
        <v>0</v>
      </c>
      <c r="J65" s="20">
        <v>25</v>
      </c>
      <c r="K65" s="20">
        <f t="shared" si="12"/>
        <v>373.47309999999999</v>
      </c>
      <c r="L65" s="20">
        <f t="shared" si="13"/>
        <v>923.92299999999989</v>
      </c>
      <c r="M65" s="20">
        <f t="shared" si="14"/>
        <v>143.143</v>
      </c>
      <c r="N65" s="20">
        <f t="shared" si="15"/>
        <v>395.59519999999998</v>
      </c>
      <c r="O65" s="20">
        <f t="shared" si="16"/>
        <v>922.62170000000003</v>
      </c>
      <c r="P65" s="20">
        <v>0</v>
      </c>
      <c r="Q65" s="21">
        <f t="shared" si="10"/>
        <v>2758.7559999999999</v>
      </c>
      <c r="R65" s="20">
        <f t="shared" si="11"/>
        <v>794.06829999999991</v>
      </c>
      <c r="S65" s="21">
        <f t="shared" si="9"/>
        <v>3552.8242999999998</v>
      </c>
      <c r="T65" s="34">
        <f t="shared" si="17"/>
        <v>12218.931700000001</v>
      </c>
      <c r="U65" s="16">
        <v>112</v>
      </c>
    </row>
    <row r="66" spans="1:21" x14ac:dyDescent="0.25">
      <c r="A66" s="10" t="s">
        <v>141</v>
      </c>
      <c r="B66" s="14" t="s">
        <v>67</v>
      </c>
      <c r="C66" s="23" t="s">
        <v>252</v>
      </c>
      <c r="D66" s="43" t="s">
        <v>214</v>
      </c>
      <c r="E66" s="17" t="s">
        <v>24</v>
      </c>
      <c r="F66" s="49">
        <v>41799</v>
      </c>
      <c r="G66" s="18">
        <v>42978</v>
      </c>
      <c r="H66" s="29">
        <v>13013</v>
      </c>
      <c r="I66" s="19">
        <v>0</v>
      </c>
      <c r="J66" s="20">
        <v>25</v>
      </c>
      <c r="K66" s="20">
        <f t="shared" si="12"/>
        <v>373.47309999999999</v>
      </c>
      <c r="L66" s="20">
        <f t="shared" si="13"/>
        <v>923.92299999999989</v>
      </c>
      <c r="M66" s="20">
        <f t="shared" si="14"/>
        <v>143.143</v>
      </c>
      <c r="N66" s="20">
        <f t="shared" si="15"/>
        <v>395.59519999999998</v>
      </c>
      <c r="O66" s="20">
        <f t="shared" si="16"/>
        <v>922.62170000000003</v>
      </c>
      <c r="P66" s="20">
        <v>0</v>
      </c>
      <c r="Q66" s="21">
        <f t="shared" si="10"/>
        <v>2758.7559999999999</v>
      </c>
      <c r="R66" s="20">
        <f t="shared" si="11"/>
        <v>794.06829999999991</v>
      </c>
      <c r="S66" s="21">
        <f t="shared" si="9"/>
        <v>3552.8242999999998</v>
      </c>
      <c r="T66" s="34">
        <f t="shared" si="17"/>
        <v>12218.931700000001</v>
      </c>
      <c r="U66" s="16">
        <v>112</v>
      </c>
    </row>
    <row r="67" spans="1:21" x14ac:dyDescent="0.25">
      <c r="A67" s="10" t="s">
        <v>142</v>
      </c>
      <c r="B67" s="12" t="s">
        <v>68</v>
      </c>
      <c r="C67" s="23" t="s">
        <v>252</v>
      </c>
      <c r="D67" s="52" t="s">
        <v>214</v>
      </c>
      <c r="E67" s="17" t="s">
        <v>24</v>
      </c>
      <c r="F67" s="49">
        <v>42248</v>
      </c>
      <c r="G67" s="18">
        <v>42978</v>
      </c>
      <c r="H67" s="29">
        <v>13013</v>
      </c>
      <c r="I67" s="19">
        <v>0</v>
      </c>
      <c r="J67" s="20">
        <v>25</v>
      </c>
      <c r="K67" s="20">
        <f t="shared" si="12"/>
        <v>373.47309999999999</v>
      </c>
      <c r="L67" s="20">
        <f t="shared" si="13"/>
        <v>923.92299999999989</v>
      </c>
      <c r="M67" s="20">
        <f t="shared" si="14"/>
        <v>143.143</v>
      </c>
      <c r="N67" s="20">
        <f t="shared" si="15"/>
        <v>395.59519999999998</v>
      </c>
      <c r="O67" s="20">
        <f t="shared" si="16"/>
        <v>922.62170000000003</v>
      </c>
      <c r="P67" s="20">
        <v>0</v>
      </c>
      <c r="Q67" s="21">
        <f t="shared" si="10"/>
        <v>2758.7559999999999</v>
      </c>
      <c r="R67" s="20">
        <f t="shared" si="11"/>
        <v>794.06829999999991</v>
      </c>
      <c r="S67" s="21">
        <f t="shared" si="9"/>
        <v>3552.8242999999998</v>
      </c>
      <c r="T67" s="34">
        <f t="shared" si="17"/>
        <v>12218.931700000001</v>
      </c>
      <c r="U67" s="16">
        <v>112</v>
      </c>
    </row>
    <row r="68" spans="1:21" x14ac:dyDescent="0.25">
      <c r="A68" s="10" t="s">
        <v>143</v>
      </c>
      <c r="B68" s="11" t="s">
        <v>69</v>
      </c>
      <c r="C68" s="23" t="s">
        <v>252</v>
      </c>
      <c r="D68" s="58" t="s">
        <v>214</v>
      </c>
      <c r="E68" s="17" t="s">
        <v>24</v>
      </c>
      <c r="F68" s="54" t="s">
        <v>219</v>
      </c>
      <c r="G68" s="18">
        <v>42978</v>
      </c>
      <c r="H68" s="29">
        <v>13013</v>
      </c>
      <c r="I68" s="19">
        <v>0</v>
      </c>
      <c r="J68" s="20">
        <v>25</v>
      </c>
      <c r="K68" s="20">
        <f t="shared" si="12"/>
        <v>373.47309999999999</v>
      </c>
      <c r="L68" s="20">
        <f t="shared" si="13"/>
        <v>923.92299999999989</v>
      </c>
      <c r="M68" s="20">
        <f t="shared" si="14"/>
        <v>143.143</v>
      </c>
      <c r="N68" s="20">
        <f t="shared" si="15"/>
        <v>395.59519999999998</v>
      </c>
      <c r="O68" s="20">
        <f t="shared" si="16"/>
        <v>922.62170000000003</v>
      </c>
      <c r="P68" s="20">
        <v>0</v>
      </c>
      <c r="Q68" s="21">
        <f t="shared" si="10"/>
        <v>2758.7559999999999</v>
      </c>
      <c r="R68" s="20">
        <f t="shared" si="11"/>
        <v>794.06829999999991</v>
      </c>
      <c r="S68" s="21">
        <f t="shared" si="9"/>
        <v>3552.8242999999998</v>
      </c>
      <c r="T68" s="34">
        <f t="shared" si="17"/>
        <v>12218.931700000001</v>
      </c>
      <c r="U68" s="16">
        <v>112</v>
      </c>
    </row>
    <row r="69" spans="1:21" x14ac:dyDescent="0.25">
      <c r="A69" s="10" t="s">
        <v>144</v>
      </c>
      <c r="B69" s="11" t="s">
        <v>70</v>
      </c>
      <c r="C69" s="23" t="s">
        <v>252</v>
      </c>
      <c r="D69" s="58" t="s">
        <v>214</v>
      </c>
      <c r="E69" s="17" t="s">
        <v>24</v>
      </c>
      <c r="F69" s="49">
        <v>41883</v>
      </c>
      <c r="G69" s="18">
        <v>42978</v>
      </c>
      <c r="H69" s="29">
        <v>13013</v>
      </c>
      <c r="I69" s="19">
        <v>0</v>
      </c>
      <c r="J69" s="20">
        <v>25</v>
      </c>
      <c r="K69" s="20">
        <f t="shared" si="12"/>
        <v>373.47309999999999</v>
      </c>
      <c r="L69" s="20">
        <f t="shared" si="13"/>
        <v>923.92299999999989</v>
      </c>
      <c r="M69" s="20">
        <f t="shared" si="14"/>
        <v>143.143</v>
      </c>
      <c r="N69" s="20">
        <f t="shared" si="15"/>
        <v>395.59519999999998</v>
      </c>
      <c r="O69" s="20">
        <f t="shared" si="16"/>
        <v>922.62170000000003</v>
      </c>
      <c r="P69" s="20">
        <v>0</v>
      </c>
      <c r="Q69" s="21">
        <f t="shared" si="10"/>
        <v>2758.7559999999999</v>
      </c>
      <c r="R69" s="20">
        <f t="shared" si="11"/>
        <v>794.06829999999991</v>
      </c>
      <c r="S69" s="21">
        <f t="shared" si="9"/>
        <v>3552.8242999999998</v>
      </c>
      <c r="T69" s="34">
        <f t="shared" si="17"/>
        <v>12218.931700000001</v>
      </c>
      <c r="U69" s="16">
        <v>112</v>
      </c>
    </row>
    <row r="70" spans="1:21" x14ac:dyDescent="0.25">
      <c r="A70" s="10" t="s">
        <v>145</v>
      </c>
      <c r="B70" s="11" t="s">
        <v>71</v>
      </c>
      <c r="C70" s="23" t="s">
        <v>252</v>
      </c>
      <c r="D70" s="58" t="s">
        <v>214</v>
      </c>
      <c r="E70" s="17" t="s">
        <v>24</v>
      </c>
      <c r="F70" s="49">
        <v>41883</v>
      </c>
      <c r="G70" s="18">
        <v>42978</v>
      </c>
      <c r="H70" s="29">
        <v>13013</v>
      </c>
      <c r="I70" s="19">
        <v>0</v>
      </c>
      <c r="J70" s="20">
        <v>25</v>
      </c>
      <c r="K70" s="20">
        <f t="shared" si="12"/>
        <v>373.47309999999999</v>
      </c>
      <c r="L70" s="20">
        <f t="shared" si="13"/>
        <v>923.92299999999989</v>
      </c>
      <c r="M70" s="20">
        <f t="shared" si="14"/>
        <v>143.143</v>
      </c>
      <c r="N70" s="20">
        <f t="shared" si="15"/>
        <v>395.59519999999998</v>
      </c>
      <c r="O70" s="20">
        <f t="shared" si="16"/>
        <v>922.62170000000003</v>
      </c>
      <c r="P70" s="20">
        <v>0</v>
      </c>
      <c r="Q70" s="21">
        <f t="shared" si="10"/>
        <v>2758.7559999999999</v>
      </c>
      <c r="R70" s="20">
        <f t="shared" si="11"/>
        <v>794.06829999999991</v>
      </c>
      <c r="S70" s="21">
        <f t="shared" si="9"/>
        <v>3552.8242999999998</v>
      </c>
      <c r="T70" s="34">
        <f t="shared" si="17"/>
        <v>12218.931700000001</v>
      </c>
      <c r="U70" s="16">
        <v>112</v>
      </c>
    </row>
    <row r="71" spans="1:21" x14ac:dyDescent="0.25">
      <c r="A71" s="10" t="s">
        <v>146</v>
      </c>
      <c r="B71" s="12" t="s">
        <v>72</v>
      </c>
      <c r="C71" s="23" t="s">
        <v>252</v>
      </c>
      <c r="D71" s="57" t="s">
        <v>214</v>
      </c>
      <c r="E71" s="17" t="s">
        <v>24</v>
      </c>
      <c r="F71" s="52">
        <v>41913</v>
      </c>
      <c r="G71" s="18">
        <v>42978</v>
      </c>
      <c r="H71" s="29">
        <v>13013</v>
      </c>
      <c r="I71" s="19">
        <v>0</v>
      </c>
      <c r="J71" s="20">
        <v>25</v>
      </c>
      <c r="K71" s="20">
        <f t="shared" si="12"/>
        <v>373.47309999999999</v>
      </c>
      <c r="L71" s="20">
        <f t="shared" si="13"/>
        <v>923.92299999999989</v>
      </c>
      <c r="M71" s="20">
        <f t="shared" si="14"/>
        <v>143.143</v>
      </c>
      <c r="N71" s="20">
        <f t="shared" si="15"/>
        <v>395.59519999999998</v>
      </c>
      <c r="O71" s="20">
        <f t="shared" si="16"/>
        <v>922.62170000000003</v>
      </c>
      <c r="P71" s="20">
        <v>0</v>
      </c>
      <c r="Q71" s="21">
        <f t="shared" si="10"/>
        <v>2758.7559999999999</v>
      </c>
      <c r="R71" s="20">
        <f t="shared" si="11"/>
        <v>794.06829999999991</v>
      </c>
      <c r="S71" s="21">
        <f t="shared" si="9"/>
        <v>3552.8242999999998</v>
      </c>
      <c r="T71" s="34">
        <f t="shared" si="17"/>
        <v>12218.931700000001</v>
      </c>
      <c r="U71" s="16">
        <v>112</v>
      </c>
    </row>
    <row r="72" spans="1:21" x14ac:dyDescent="0.25">
      <c r="A72" s="10" t="s">
        <v>147</v>
      </c>
      <c r="B72" s="12" t="s">
        <v>73</v>
      </c>
      <c r="C72" s="23" t="s">
        <v>252</v>
      </c>
      <c r="D72" s="52" t="s">
        <v>214</v>
      </c>
      <c r="E72" s="17" t="s">
        <v>24</v>
      </c>
      <c r="F72" s="49">
        <v>42248</v>
      </c>
      <c r="G72" s="18">
        <v>42978</v>
      </c>
      <c r="H72" s="29">
        <v>13013</v>
      </c>
      <c r="I72" s="19">
        <v>0</v>
      </c>
      <c r="J72" s="20">
        <v>25</v>
      </c>
      <c r="K72" s="20">
        <f t="shared" si="12"/>
        <v>373.47309999999999</v>
      </c>
      <c r="L72" s="20">
        <f t="shared" si="13"/>
        <v>923.92299999999989</v>
      </c>
      <c r="M72" s="20">
        <f t="shared" si="14"/>
        <v>143.143</v>
      </c>
      <c r="N72" s="20">
        <f t="shared" si="15"/>
        <v>395.59519999999998</v>
      </c>
      <c r="O72" s="20">
        <f t="shared" si="16"/>
        <v>922.62170000000003</v>
      </c>
      <c r="P72" s="20">
        <v>0</v>
      </c>
      <c r="Q72" s="21">
        <f t="shared" si="10"/>
        <v>2758.7559999999999</v>
      </c>
      <c r="R72" s="20">
        <f t="shared" si="11"/>
        <v>794.06829999999991</v>
      </c>
      <c r="S72" s="21">
        <f t="shared" si="9"/>
        <v>3552.8242999999998</v>
      </c>
      <c r="T72" s="34">
        <f t="shared" si="17"/>
        <v>12218.931700000001</v>
      </c>
      <c r="U72" s="16">
        <v>112</v>
      </c>
    </row>
    <row r="73" spans="1:21" x14ac:dyDescent="0.25">
      <c r="A73" s="10" t="s">
        <v>148</v>
      </c>
      <c r="B73" s="12" t="s">
        <v>74</v>
      </c>
      <c r="C73" s="23" t="s">
        <v>252</v>
      </c>
      <c r="D73" s="52" t="s">
        <v>214</v>
      </c>
      <c r="E73" s="17" t="s">
        <v>24</v>
      </c>
      <c r="F73" s="49">
        <v>42248</v>
      </c>
      <c r="G73" s="18">
        <v>42978</v>
      </c>
      <c r="H73" s="29">
        <v>13013</v>
      </c>
      <c r="I73" s="19">
        <v>0</v>
      </c>
      <c r="J73" s="20">
        <v>25</v>
      </c>
      <c r="K73" s="20">
        <f t="shared" si="12"/>
        <v>373.47309999999999</v>
      </c>
      <c r="L73" s="20">
        <f t="shared" si="13"/>
        <v>923.92299999999989</v>
      </c>
      <c r="M73" s="20">
        <f t="shared" si="14"/>
        <v>143.143</v>
      </c>
      <c r="N73" s="20">
        <f t="shared" si="15"/>
        <v>395.59519999999998</v>
      </c>
      <c r="O73" s="20">
        <f t="shared" si="16"/>
        <v>922.62170000000003</v>
      </c>
      <c r="P73" s="20">
        <v>0</v>
      </c>
      <c r="Q73" s="21">
        <f t="shared" si="10"/>
        <v>2758.7559999999999</v>
      </c>
      <c r="R73" s="20">
        <f t="shared" si="11"/>
        <v>794.06829999999991</v>
      </c>
      <c r="S73" s="21">
        <f t="shared" si="9"/>
        <v>3552.8242999999998</v>
      </c>
      <c r="T73" s="34">
        <f t="shared" si="17"/>
        <v>12218.931700000001</v>
      </c>
      <c r="U73" s="16">
        <v>112</v>
      </c>
    </row>
    <row r="74" spans="1:21" x14ac:dyDescent="0.25">
      <c r="A74" s="10" t="s">
        <v>149</v>
      </c>
      <c r="B74" s="12" t="s">
        <v>75</v>
      </c>
      <c r="C74" s="23" t="s">
        <v>252</v>
      </c>
      <c r="D74" s="52" t="s">
        <v>208</v>
      </c>
      <c r="E74" s="17" t="s">
        <v>24</v>
      </c>
      <c r="F74" s="49">
        <v>42262</v>
      </c>
      <c r="G74" s="18">
        <v>42978</v>
      </c>
      <c r="H74" s="29">
        <v>13013</v>
      </c>
      <c r="I74" s="19">
        <v>0</v>
      </c>
      <c r="J74" s="20">
        <v>25</v>
      </c>
      <c r="K74" s="20">
        <f t="shared" si="12"/>
        <v>373.47309999999999</v>
      </c>
      <c r="L74" s="20">
        <f t="shared" si="13"/>
        <v>923.92299999999989</v>
      </c>
      <c r="M74" s="20">
        <f t="shared" si="14"/>
        <v>143.143</v>
      </c>
      <c r="N74" s="20">
        <f t="shared" si="15"/>
        <v>395.59519999999998</v>
      </c>
      <c r="O74" s="20">
        <f t="shared" si="16"/>
        <v>922.62170000000003</v>
      </c>
      <c r="P74" s="20">
        <v>0</v>
      </c>
      <c r="Q74" s="21">
        <f t="shared" si="10"/>
        <v>2758.7559999999999</v>
      </c>
      <c r="R74" s="20">
        <f t="shared" si="11"/>
        <v>794.06829999999991</v>
      </c>
      <c r="S74" s="21">
        <f t="shared" si="9"/>
        <v>3552.8242999999998</v>
      </c>
      <c r="T74" s="34">
        <f t="shared" si="17"/>
        <v>12218.931700000001</v>
      </c>
      <c r="U74" s="16">
        <v>112</v>
      </c>
    </row>
    <row r="75" spans="1:21" x14ac:dyDescent="0.25">
      <c r="A75" s="10" t="s">
        <v>150</v>
      </c>
      <c r="B75" s="13" t="s">
        <v>76</v>
      </c>
      <c r="C75" s="23" t="s">
        <v>252</v>
      </c>
      <c r="D75" s="43" t="s">
        <v>198</v>
      </c>
      <c r="E75" s="17" t="s">
        <v>24</v>
      </c>
      <c r="F75" s="49">
        <v>42644</v>
      </c>
      <c r="G75" s="18">
        <v>42978</v>
      </c>
      <c r="H75" s="29">
        <v>15600</v>
      </c>
      <c r="I75" s="19">
        <v>0</v>
      </c>
      <c r="J75" s="20">
        <v>25</v>
      </c>
      <c r="K75" s="20">
        <f t="shared" si="12"/>
        <v>447.71999999999997</v>
      </c>
      <c r="L75" s="20">
        <f t="shared" si="13"/>
        <v>1107.5999999999999</v>
      </c>
      <c r="M75" s="20">
        <f t="shared" si="14"/>
        <v>171.60000000000002</v>
      </c>
      <c r="N75" s="20">
        <f t="shared" si="15"/>
        <v>474.24</v>
      </c>
      <c r="O75" s="20">
        <f t="shared" si="16"/>
        <v>1106.04</v>
      </c>
      <c r="P75" s="20">
        <v>0</v>
      </c>
      <c r="Q75" s="21">
        <f t="shared" si="10"/>
        <v>3307.2</v>
      </c>
      <c r="R75" s="20">
        <f t="shared" si="11"/>
        <v>946.96</v>
      </c>
      <c r="S75" s="21">
        <f t="shared" si="9"/>
        <v>4254.16</v>
      </c>
      <c r="T75" s="34">
        <f t="shared" si="17"/>
        <v>14653.04</v>
      </c>
      <c r="U75" s="16">
        <v>112</v>
      </c>
    </row>
    <row r="76" spans="1:21" x14ac:dyDescent="0.25">
      <c r="A76" s="10" t="s">
        <v>151</v>
      </c>
      <c r="B76" s="12" t="s">
        <v>77</v>
      </c>
      <c r="C76" s="23" t="s">
        <v>252</v>
      </c>
      <c r="D76" s="52" t="s">
        <v>214</v>
      </c>
      <c r="E76" s="17" t="s">
        <v>24</v>
      </c>
      <c r="F76" s="49">
        <v>42262</v>
      </c>
      <c r="G76" s="18">
        <v>42978</v>
      </c>
      <c r="H76" s="29">
        <v>15210</v>
      </c>
      <c r="I76" s="19">
        <v>0</v>
      </c>
      <c r="J76" s="20">
        <v>25</v>
      </c>
      <c r="K76" s="20">
        <f t="shared" si="12"/>
        <v>436.52699999999999</v>
      </c>
      <c r="L76" s="20">
        <f t="shared" si="13"/>
        <v>1079.9099999999999</v>
      </c>
      <c r="M76" s="20">
        <f t="shared" si="14"/>
        <v>167.31000000000003</v>
      </c>
      <c r="N76" s="20">
        <f t="shared" si="15"/>
        <v>462.38400000000001</v>
      </c>
      <c r="O76" s="20">
        <f t="shared" si="16"/>
        <v>1078.3890000000001</v>
      </c>
      <c r="P76" s="20">
        <v>0</v>
      </c>
      <c r="Q76" s="21">
        <f t="shared" si="10"/>
        <v>3224.52</v>
      </c>
      <c r="R76" s="20">
        <f t="shared" si="11"/>
        <v>923.91100000000006</v>
      </c>
      <c r="S76" s="21">
        <f t="shared" ref="S76:S107" si="18">Q76+R76</f>
        <v>4148.4310000000005</v>
      </c>
      <c r="T76" s="34">
        <f t="shared" si="17"/>
        <v>14286.089</v>
      </c>
      <c r="U76" s="16">
        <v>112</v>
      </c>
    </row>
    <row r="77" spans="1:21" x14ac:dyDescent="0.25">
      <c r="A77" s="10" t="s">
        <v>152</v>
      </c>
      <c r="B77" s="13" t="s">
        <v>39</v>
      </c>
      <c r="C77" s="27" t="s">
        <v>283</v>
      </c>
      <c r="D77" s="43" t="s">
        <v>204</v>
      </c>
      <c r="E77" s="17" t="s">
        <v>24</v>
      </c>
      <c r="F77" s="49">
        <v>42828</v>
      </c>
      <c r="G77" s="18">
        <v>42978</v>
      </c>
      <c r="H77" s="30">
        <v>33000</v>
      </c>
      <c r="I77" s="19">
        <v>0</v>
      </c>
      <c r="J77" s="20">
        <v>25</v>
      </c>
      <c r="K77" s="20">
        <f t="shared" si="12"/>
        <v>947.1</v>
      </c>
      <c r="L77" s="20">
        <f t="shared" si="13"/>
        <v>2343</v>
      </c>
      <c r="M77" s="20">
        <f t="shared" si="14"/>
        <v>363.00000000000006</v>
      </c>
      <c r="N77" s="20">
        <f t="shared" si="15"/>
        <v>1003.2</v>
      </c>
      <c r="O77" s="20">
        <f t="shared" si="16"/>
        <v>2339.7000000000003</v>
      </c>
      <c r="P77" s="20">
        <v>0</v>
      </c>
      <c r="Q77" s="21">
        <f t="shared" si="10"/>
        <v>6996</v>
      </c>
      <c r="R77" s="20">
        <f t="shared" si="11"/>
        <v>1975.3000000000002</v>
      </c>
      <c r="S77" s="21">
        <f t="shared" si="18"/>
        <v>8971.2999999999993</v>
      </c>
      <c r="T77" s="34">
        <f t="shared" si="17"/>
        <v>31024.7</v>
      </c>
      <c r="U77" s="16">
        <v>112</v>
      </c>
    </row>
    <row r="78" spans="1:21" x14ac:dyDescent="0.25">
      <c r="A78" s="10" t="s">
        <v>153</v>
      </c>
      <c r="B78" s="13" t="s">
        <v>225</v>
      </c>
      <c r="C78" s="27" t="s">
        <v>283</v>
      </c>
      <c r="D78" s="42" t="s">
        <v>226</v>
      </c>
      <c r="E78" s="17" t="s">
        <v>24</v>
      </c>
      <c r="F78" s="49">
        <v>42856</v>
      </c>
      <c r="G78" s="18">
        <v>42978</v>
      </c>
      <c r="H78" s="29">
        <v>31900</v>
      </c>
      <c r="I78" s="19">
        <v>0</v>
      </c>
      <c r="J78" s="20">
        <v>25</v>
      </c>
      <c r="K78" s="20">
        <f t="shared" si="12"/>
        <v>915.53</v>
      </c>
      <c r="L78" s="20">
        <f t="shared" si="13"/>
        <v>2264.8999999999996</v>
      </c>
      <c r="M78" s="20">
        <f t="shared" si="14"/>
        <v>350.90000000000003</v>
      </c>
      <c r="N78" s="20">
        <f t="shared" si="15"/>
        <v>969.76</v>
      </c>
      <c r="O78" s="20">
        <f t="shared" si="16"/>
        <v>2261.71</v>
      </c>
      <c r="P78" s="20">
        <v>0</v>
      </c>
      <c r="Q78" s="21">
        <f t="shared" ref="Q78:Q109" si="19">K78+L78+M78+N78+O78</f>
        <v>6762.7999999999993</v>
      </c>
      <c r="R78" s="20">
        <f t="shared" ref="R78:R109" si="20">K78+N78+J78</f>
        <v>1910.29</v>
      </c>
      <c r="S78" s="21">
        <f t="shared" si="18"/>
        <v>8673.09</v>
      </c>
      <c r="T78" s="34">
        <f t="shared" si="17"/>
        <v>29989.71</v>
      </c>
      <c r="U78" s="16">
        <v>112</v>
      </c>
    </row>
    <row r="79" spans="1:21" x14ac:dyDescent="0.25">
      <c r="A79" s="10" t="s">
        <v>154</v>
      </c>
      <c r="B79" s="13" t="s">
        <v>235</v>
      </c>
      <c r="C79" s="27" t="s">
        <v>283</v>
      </c>
      <c r="D79" s="42" t="s">
        <v>226</v>
      </c>
      <c r="E79" s="17" t="s">
        <v>24</v>
      </c>
      <c r="F79" s="49">
        <v>42856</v>
      </c>
      <c r="G79" s="18">
        <v>42978</v>
      </c>
      <c r="H79" s="30">
        <v>31900</v>
      </c>
      <c r="I79" s="19">
        <v>0</v>
      </c>
      <c r="J79" s="20">
        <v>25</v>
      </c>
      <c r="K79" s="20">
        <f t="shared" si="12"/>
        <v>915.53</v>
      </c>
      <c r="L79" s="20">
        <f t="shared" si="13"/>
        <v>2264.8999999999996</v>
      </c>
      <c r="M79" s="20">
        <f t="shared" si="14"/>
        <v>350.90000000000003</v>
      </c>
      <c r="N79" s="20">
        <f t="shared" si="15"/>
        <v>969.76</v>
      </c>
      <c r="O79" s="20">
        <f t="shared" si="16"/>
        <v>2261.71</v>
      </c>
      <c r="P79" s="20">
        <v>0</v>
      </c>
      <c r="Q79" s="21">
        <f t="shared" si="19"/>
        <v>6762.7999999999993</v>
      </c>
      <c r="R79" s="20">
        <f t="shared" si="20"/>
        <v>1910.29</v>
      </c>
      <c r="S79" s="21">
        <f t="shared" si="18"/>
        <v>8673.09</v>
      </c>
      <c r="T79" s="34">
        <f t="shared" si="17"/>
        <v>29989.71</v>
      </c>
      <c r="U79" s="16">
        <v>112</v>
      </c>
    </row>
    <row r="80" spans="1:21" x14ac:dyDescent="0.25">
      <c r="A80" s="10" t="s">
        <v>155</v>
      </c>
      <c r="B80" s="12" t="s">
        <v>30</v>
      </c>
      <c r="C80" s="27" t="s">
        <v>283</v>
      </c>
      <c r="D80" s="43" t="s">
        <v>198</v>
      </c>
      <c r="E80" s="17" t="s">
        <v>24</v>
      </c>
      <c r="F80" s="49">
        <v>42186</v>
      </c>
      <c r="G80" s="18">
        <v>42978</v>
      </c>
      <c r="H80" s="30">
        <v>15600</v>
      </c>
      <c r="I80" s="19">
        <v>0</v>
      </c>
      <c r="J80" s="20">
        <v>25</v>
      </c>
      <c r="K80" s="20">
        <f t="shared" si="12"/>
        <v>447.71999999999997</v>
      </c>
      <c r="L80" s="20">
        <f t="shared" si="13"/>
        <v>1107.5999999999999</v>
      </c>
      <c r="M80" s="20">
        <f t="shared" si="14"/>
        <v>171.60000000000002</v>
      </c>
      <c r="N80" s="20">
        <f t="shared" si="15"/>
        <v>474.24</v>
      </c>
      <c r="O80" s="20">
        <f t="shared" si="16"/>
        <v>1106.04</v>
      </c>
      <c r="P80" s="20">
        <v>0</v>
      </c>
      <c r="Q80" s="21">
        <f t="shared" si="19"/>
        <v>3307.2</v>
      </c>
      <c r="R80" s="20">
        <f t="shared" si="20"/>
        <v>946.96</v>
      </c>
      <c r="S80" s="21">
        <f t="shared" si="18"/>
        <v>4254.16</v>
      </c>
      <c r="T80" s="34">
        <f t="shared" si="17"/>
        <v>14653.04</v>
      </c>
      <c r="U80" s="16">
        <v>112</v>
      </c>
    </row>
    <row r="81" spans="1:21" x14ac:dyDescent="0.25">
      <c r="A81" s="10" t="s">
        <v>156</v>
      </c>
      <c r="B81" s="44" t="s">
        <v>316</v>
      </c>
      <c r="C81" s="27" t="s">
        <v>283</v>
      </c>
      <c r="D81" s="43" t="s">
        <v>198</v>
      </c>
      <c r="E81" s="35" t="s">
        <v>24</v>
      </c>
      <c r="F81" s="47">
        <v>43009</v>
      </c>
      <c r="G81" s="36">
        <v>43008</v>
      </c>
      <c r="H81" s="30">
        <v>22000</v>
      </c>
      <c r="I81" s="19">
        <v>0</v>
      </c>
      <c r="J81" s="20">
        <v>25</v>
      </c>
      <c r="K81" s="20">
        <f t="shared" si="12"/>
        <v>631.4</v>
      </c>
      <c r="L81" s="20">
        <f t="shared" si="13"/>
        <v>1561.9999999999998</v>
      </c>
      <c r="M81" s="20">
        <f t="shared" si="14"/>
        <v>242.00000000000003</v>
      </c>
      <c r="N81" s="20">
        <f t="shared" si="15"/>
        <v>668.8</v>
      </c>
      <c r="O81" s="20">
        <f t="shared" si="16"/>
        <v>1559.8000000000002</v>
      </c>
      <c r="P81" s="20">
        <v>0</v>
      </c>
      <c r="Q81" s="21">
        <f t="shared" si="19"/>
        <v>4664</v>
      </c>
      <c r="R81" s="20">
        <f t="shared" si="20"/>
        <v>1325.1999999999998</v>
      </c>
      <c r="S81" s="21">
        <f t="shared" si="18"/>
        <v>5989.2</v>
      </c>
      <c r="T81" s="34">
        <f t="shared" si="17"/>
        <v>20674.8</v>
      </c>
      <c r="U81" s="16">
        <v>112</v>
      </c>
    </row>
    <row r="82" spans="1:21" x14ac:dyDescent="0.25">
      <c r="A82" s="10" t="s">
        <v>157</v>
      </c>
      <c r="B82" s="12" t="s">
        <v>31</v>
      </c>
      <c r="C82" s="27" t="s">
        <v>283</v>
      </c>
      <c r="D82" s="52" t="s">
        <v>201</v>
      </c>
      <c r="E82" s="17" t="s">
        <v>24</v>
      </c>
      <c r="F82" s="49">
        <v>42261</v>
      </c>
      <c r="G82" s="18">
        <v>42978</v>
      </c>
      <c r="H82" s="30">
        <v>13200</v>
      </c>
      <c r="I82" s="19">
        <v>0</v>
      </c>
      <c r="J82" s="20">
        <v>25</v>
      </c>
      <c r="K82" s="20">
        <f t="shared" si="12"/>
        <v>378.84</v>
      </c>
      <c r="L82" s="20">
        <f t="shared" si="13"/>
        <v>937.19999999999993</v>
      </c>
      <c r="M82" s="20">
        <f t="shared" si="14"/>
        <v>145.20000000000002</v>
      </c>
      <c r="N82" s="20">
        <f t="shared" si="15"/>
        <v>401.28</v>
      </c>
      <c r="O82" s="20">
        <f t="shared" si="16"/>
        <v>935.88000000000011</v>
      </c>
      <c r="P82" s="20">
        <v>0</v>
      </c>
      <c r="Q82" s="21">
        <f t="shared" si="19"/>
        <v>2798.4</v>
      </c>
      <c r="R82" s="20">
        <f t="shared" si="20"/>
        <v>805.11999999999989</v>
      </c>
      <c r="S82" s="21">
        <f t="shared" si="18"/>
        <v>3603.52</v>
      </c>
      <c r="T82" s="34">
        <f t="shared" si="17"/>
        <v>12394.880000000001</v>
      </c>
      <c r="U82" s="16">
        <v>112</v>
      </c>
    </row>
    <row r="83" spans="1:21" x14ac:dyDescent="0.25">
      <c r="A83" s="10" t="s">
        <v>158</v>
      </c>
      <c r="B83" s="14" t="s">
        <v>32</v>
      </c>
      <c r="C83" s="27" t="s">
        <v>283</v>
      </c>
      <c r="D83" s="43" t="s">
        <v>202</v>
      </c>
      <c r="E83" s="17" t="s">
        <v>24</v>
      </c>
      <c r="F83" s="49">
        <v>41821</v>
      </c>
      <c r="G83" s="18">
        <v>42978</v>
      </c>
      <c r="H83" s="30">
        <v>44000</v>
      </c>
      <c r="I83" s="19">
        <v>0</v>
      </c>
      <c r="J83" s="20">
        <v>25</v>
      </c>
      <c r="K83" s="20">
        <f t="shared" si="12"/>
        <v>1262.8</v>
      </c>
      <c r="L83" s="20">
        <f t="shared" si="13"/>
        <v>3123.9999999999995</v>
      </c>
      <c r="M83" s="20">
        <f t="shared" si="14"/>
        <v>484.00000000000006</v>
      </c>
      <c r="N83" s="20">
        <f t="shared" si="15"/>
        <v>1337.6</v>
      </c>
      <c r="O83" s="20">
        <f t="shared" si="16"/>
        <v>3119.6000000000004</v>
      </c>
      <c r="P83" s="20">
        <v>0</v>
      </c>
      <c r="Q83" s="21">
        <f t="shared" si="19"/>
        <v>9328</v>
      </c>
      <c r="R83" s="20">
        <f t="shared" si="20"/>
        <v>2625.3999999999996</v>
      </c>
      <c r="S83" s="21">
        <f t="shared" si="18"/>
        <v>11953.4</v>
      </c>
      <c r="T83" s="34">
        <f t="shared" si="17"/>
        <v>41374.6</v>
      </c>
      <c r="U83" s="16">
        <v>112</v>
      </c>
    </row>
    <row r="84" spans="1:21" x14ac:dyDescent="0.25">
      <c r="A84" s="10" t="s">
        <v>159</v>
      </c>
      <c r="B84" s="15" t="s">
        <v>41</v>
      </c>
      <c r="C84" s="27" t="s">
        <v>283</v>
      </c>
      <c r="D84" s="57" t="s">
        <v>207</v>
      </c>
      <c r="E84" s="17" t="s">
        <v>24</v>
      </c>
      <c r="F84" s="51">
        <v>42461</v>
      </c>
      <c r="G84" s="18">
        <v>42978</v>
      </c>
      <c r="H84" s="29">
        <v>13013</v>
      </c>
      <c r="I84" s="19">
        <v>0</v>
      </c>
      <c r="J84" s="20">
        <v>25</v>
      </c>
      <c r="K84" s="20">
        <f t="shared" si="12"/>
        <v>373.47309999999999</v>
      </c>
      <c r="L84" s="20">
        <f t="shared" si="13"/>
        <v>923.92299999999989</v>
      </c>
      <c r="M84" s="20">
        <f t="shared" si="14"/>
        <v>143.143</v>
      </c>
      <c r="N84" s="20">
        <f t="shared" si="15"/>
        <v>395.59519999999998</v>
      </c>
      <c r="O84" s="20">
        <f t="shared" si="16"/>
        <v>922.62170000000003</v>
      </c>
      <c r="P84" s="20">
        <v>0</v>
      </c>
      <c r="Q84" s="21">
        <f t="shared" si="19"/>
        <v>2758.7559999999999</v>
      </c>
      <c r="R84" s="20">
        <f t="shared" si="20"/>
        <v>794.06829999999991</v>
      </c>
      <c r="S84" s="21">
        <f t="shared" si="18"/>
        <v>3552.8242999999998</v>
      </c>
      <c r="T84" s="34">
        <f t="shared" si="17"/>
        <v>12218.931700000001</v>
      </c>
      <c r="U84" s="16">
        <v>112</v>
      </c>
    </row>
    <row r="85" spans="1:21" x14ac:dyDescent="0.25">
      <c r="A85" s="10" t="s">
        <v>160</v>
      </c>
      <c r="B85" s="15" t="s">
        <v>40</v>
      </c>
      <c r="C85" s="27" t="s">
        <v>283</v>
      </c>
      <c r="D85" s="57" t="s">
        <v>207</v>
      </c>
      <c r="E85" s="17" t="s">
        <v>24</v>
      </c>
      <c r="F85" s="51">
        <v>42461</v>
      </c>
      <c r="G85" s="18">
        <v>42978</v>
      </c>
      <c r="H85" s="29">
        <v>13013</v>
      </c>
      <c r="I85" s="19">
        <v>0</v>
      </c>
      <c r="J85" s="20">
        <v>25</v>
      </c>
      <c r="K85" s="20">
        <f t="shared" si="12"/>
        <v>373.47309999999999</v>
      </c>
      <c r="L85" s="20">
        <f t="shared" si="13"/>
        <v>923.92299999999989</v>
      </c>
      <c r="M85" s="20">
        <f t="shared" si="14"/>
        <v>143.143</v>
      </c>
      <c r="N85" s="20">
        <f t="shared" si="15"/>
        <v>395.59519999999998</v>
      </c>
      <c r="O85" s="20">
        <f t="shared" si="16"/>
        <v>922.62170000000003</v>
      </c>
      <c r="P85" s="20">
        <v>0</v>
      </c>
      <c r="Q85" s="21">
        <f t="shared" si="19"/>
        <v>2758.7559999999999</v>
      </c>
      <c r="R85" s="20">
        <f t="shared" si="20"/>
        <v>794.06829999999991</v>
      </c>
      <c r="S85" s="21">
        <f t="shared" si="18"/>
        <v>3552.8242999999998</v>
      </c>
      <c r="T85" s="34">
        <f t="shared" si="17"/>
        <v>12218.931700000001</v>
      </c>
      <c r="U85" s="16">
        <v>112</v>
      </c>
    </row>
    <row r="86" spans="1:21" x14ac:dyDescent="0.25">
      <c r="A86" s="10" t="s">
        <v>161</v>
      </c>
      <c r="B86" s="12" t="s">
        <v>33</v>
      </c>
      <c r="C86" s="27" t="s">
        <v>283</v>
      </c>
      <c r="D86" s="52" t="s">
        <v>201</v>
      </c>
      <c r="E86" s="17" t="s">
        <v>24</v>
      </c>
      <c r="F86" s="47">
        <v>42261</v>
      </c>
      <c r="G86" s="18">
        <v>42978</v>
      </c>
      <c r="H86" s="29">
        <v>13200</v>
      </c>
      <c r="I86" s="19">
        <v>0</v>
      </c>
      <c r="J86" s="20">
        <v>25</v>
      </c>
      <c r="K86" s="20">
        <f t="shared" si="12"/>
        <v>378.84</v>
      </c>
      <c r="L86" s="20">
        <f t="shared" si="13"/>
        <v>937.19999999999993</v>
      </c>
      <c r="M86" s="20">
        <f t="shared" si="14"/>
        <v>145.20000000000002</v>
      </c>
      <c r="N86" s="20">
        <f t="shared" si="15"/>
        <v>401.28</v>
      </c>
      <c r="O86" s="20">
        <f t="shared" si="16"/>
        <v>935.88000000000011</v>
      </c>
      <c r="P86" s="20">
        <v>0</v>
      </c>
      <c r="Q86" s="21">
        <f t="shared" si="19"/>
        <v>2798.4</v>
      </c>
      <c r="R86" s="20">
        <f t="shared" si="20"/>
        <v>805.11999999999989</v>
      </c>
      <c r="S86" s="21">
        <f t="shared" si="18"/>
        <v>3603.52</v>
      </c>
      <c r="T86" s="34">
        <f t="shared" si="17"/>
        <v>12394.880000000001</v>
      </c>
      <c r="U86" s="16">
        <v>112</v>
      </c>
    </row>
    <row r="87" spans="1:21" x14ac:dyDescent="0.25">
      <c r="A87" s="10" t="s">
        <v>162</v>
      </c>
      <c r="B87" s="24" t="s">
        <v>34</v>
      </c>
      <c r="C87" s="27" t="s">
        <v>283</v>
      </c>
      <c r="D87" s="43" t="s">
        <v>203</v>
      </c>
      <c r="E87" s="17" t="s">
        <v>24</v>
      </c>
      <c r="F87" s="49">
        <v>42675</v>
      </c>
      <c r="G87" s="18">
        <v>42978</v>
      </c>
      <c r="H87" s="30">
        <v>40000</v>
      </c>
      <c r="I87" s="19">
        <v>0</v>
      </c>
      <c r="J87" s="20">
        <v>25</v>
      </c>
      <c r="K87" s="20">
        <f t="shared" ref="K87:K117" si="21">H87*2.87%</f>
        <v>1148</v>
      </c>
      <c r="L87" s="20">
        <f t="shared" ref="L87:L117" si="22">H87*7.1%</f>
        <v>2839.9999999999995</v>
      </c>
      <c r="M87" s="20">
        <f t="shared" ref="M87:M117" si="23">H87*1.1%</f>
        <v>440.00000000000006</v>
      </c>
      <c r="N87" s="20">
        <f t="shared" ref="N87:N117" si="24">H87*3.04%</f>
        <v>1216</v>
      </c>
      <c r="O87" s="20">
        <f t="shared" ref="O87:O117" si="25">H87*7.09%</f>
        <v>2836</v>
      </c>
      <c r="P87" s="20">
        <v>0</v>
      </c>
      <c r="Q87" s="21">
        <f t="shared" si="19"/>
        <v>8480</v>
      </c>
      <c r="R87" s="20">
        <f t="shared" si="20"/>
        <v>2389</v>
      </c>
      <c r="S87" s="21">
        <f t="shared" si="18"/>
        <v>10869</v>
      </c>
      <c r="T87" s="34">
        <f t="shared" ref="T87:T117" si="26">H87-R87</f>
        <v>37611</v>
      </c>
      <c r="U87" s="16">
        <v>112</v>
      </c>
    </row>
    <row r="88" spans="1:21" x14ac:dyDescent="0.25">
      <c r="A88" s="10" t="s">
        <v>163</v>
      </c>
      <c r="B88" s="14" t="s">
        <v>35</v>
      </c>
      <c r="C88" s="27" t="s">
        <v>283</v>
      </c>
      <c r="D88" s="43" t="s">
        <v>197</v>
      </c>
      <c r="E88" s="17" t="s">
        <v>24</v>
      </c>
      <c r="F88" s="49">
        <v>41852</v>
      </c>
      <c r="G88" s="18">
        <v>42978</v>
      </c>
      <c r="H88" s="30">
        <v>15000</v>
      </c>
      <c r="I88" s="19">
        <v>0</v>
      </c>
      <c r="J88" s="20">
        <v>25</v>
      </c>
      <c r="K88" s="20">
        <f t="shared" si="21"/>
        <v>430.5</v>
      </c>
      <c r="L88" s="20">
        <f t="shared" si="22"/>
        <v>1065</v>
      </c>
      <c r="M88" s="20">
        <f t="shared" si="23"/>
        <v>165.00000000000003</v>
      </c>
      <c r="N88" s="20">
        <f t="shared" si="24"/>
        <v>456</v>
      </c>
      <c r="O88" s="20">
        <f t="shared" si="25"/>
        <v>1063.5</v>
      </c>
      <c r="P88" s="20">
        <v>0</v>
      </c>
      <c r="Q88" s="21">
        <f t="shared" si="19"/>
        <v>3180</v>
      </c>
      <c r="R88" s="20">
        <f t="shared" si="20"/>
        <v>911.5</v>
      </c>
      <c r="S88" s="21">
        <f t="shared" si="18"/>
        <v>4091.5</v>
      </c>
      <c r="T88" s="34">
        <f t="shared" si="26"/>
        <v>14088.5</v>
      </c>
      <c r="U88" s="16">
        <v>112</v>
      </c>
    </row>
    <row r="89" spans="1:21" x14ac:dyDescent="0.25">
      <c r="A89" s="10" t="s">
        <v>164</v>
      </c>
      <c r="B89" s="12" t="s">
        <v>36</v>
      </c>
      <c r="C89" s="27" t="s">
        <v>283</v>
      </c>
      <c r="D89" s="57" t="s">
        <v>205</v>
      </c>
      <c r="E89" s="17" t="s">
        <v>24</v>
      </c>
      <c r="F89" s="52">
        <v>41913</v>
      </c>
      <c r="G89" s="18">
        <v>42978</v>
      </c>
      <c r="H89" s="30">
        <v>13130</v>
      </c>
      <c r="I89" s="19">
        <v>0</v>
      </c>
      <c r="J89" s="20">
        <v>25</v>
      </c>
      <c r="K89" s="20">
        <f t="shared" si="21"/>
        <v>376.83100000000002</v>
      </c>
      <c r="L89" s="20">
        <f t="shared" si="22"/>
        <v>932.2299999999999</v>
      </c>
      <c r="M89" s="20">
        <f t="shared" si="23"/>
        <v>144.43</v>
      </c>
      <c r="N89" s="20">
        <f t="shared" si="24"/>
        <v>399.15199999999999</v>
      </c>
      <c r="O89" s="20">
        <f t="shared" si="25"/>
        <v>930.91700000000003</v>
      </c>
      <c r="P89" s="20">
        <v>0</v>
      </c>
      <c r="Q89" s="21">
        <f t="shared" si="19"/>
        <v>2783.56</v>
      </c>
      <c r="R89" s="20">
        <f t="shared" si="20"/>
        <v>800.98299999999995</v>
      </c>
      <c r="S89" s="21">
        <f t="shared" si="18"/>
        <v>3584.5429999999997</v>
      </c>
      <c r="T89" s="34">
        <f t="shared" si="26"/>
        <v>12329.017</v>
      </c>
      <c r="U89" s="16">
        <v>112</v>
      </c>
    </row>
    <row r="90" spans="1:21" x14ac:dyDescent="0.25">
      <c r="A90" s="10" t="s">
        <v>165</v>
      </c>
      <c r="B90" s="12" t="s">
        <v>42</v>
      </c>
      <c r="C90" s="27" t="s">
        <v>283</v>
      </c>
      <c r="D90" s="52" t="s">
        <v>208</v>
      </c>
      <c r="E90" s="17" t="s">
        <v>24</v>
      </c>
      <c r="F90" s="49">
        <v>42262</v>
      </c>
      <c r="G90" s="18">
        <v>42978</v>
      </c>
      <c r="H90" s="29">
        <v>13013</v>
      </c>
      <c r="I90" s="19">
        <v>0</v>
      </c>
      <c r="J90" s="20">
        <v>25</v>
      </c>
      <c r="K90" s="20">
        <f t="shared" si="21"/>
        <v>373.47309999999999</v>
      </c>
      <c r="L90" s="20">
        <f t="shared" si="22"/>
        <v>923.92299999999989</v>
      </c>
      <c r="M90" s="20">
        <f t="shared" si="23"/>
        <v>143.143</v>
      </c>
      <c r="N90" s="20">
        <f t="shared" si="24"/>
        <v>395.59519999999998</v>
      </c>
      <c r="O90" s="20">
        <f t="shared" si="25"/>
        <v>922.62170000000003</v>
      </c>
      <c r="P90" s="20">
        <v>0</v>
      </c>
      <c r="Q90" s="21">
        <f t="shared" si="19"/>
        <v>2758.7559999999999</v>
      </c>
      <c r="R90" s="20">
        <f t="shared" si="20"/>
        <v>794.06829999999991</v>
      </c>
      <c r="S90" s="21">
        <f t="shared" si="18"/>
        <v>3552.8242999999998</v>
      </c>
      <c r="T90" s="34">
        <f t="shared" si="26"/>
        <v>12218.931700000001</v>
      </c>
      <c r="U90" s="16">
        <v>112</v>
      </c>
    </row>
    <row r="91" spans="1:21" x14ac:dyDescent="0.25">
      <c r="A91" s="10" t="s">
        <v>166</v>
      </c>
      <c r="B91" s="12" t="s">
        <v>37</v>
      </c>
      <c r="C91" s="27" t="s">
        <v>283</v>
      </c>
      <c r="D91" s="57" t="s">
        <v>206</v>
      </c>
      <c r="E91" s="17" t="s">
        <v>24</v>
      </c>
      <c r="F91" s="52">
        <v>42461</v>
      </c>
      <c r="G91" s="18">
        <v>42978</v>
      </c>
      <c r="H91" s="29">
        <v>21120</v>
      </c>
      <c r="I91" s="19">
        <v>0</v>
      </c>
      <c r="J91" s="20">
        <v>25</v>
      </c>
      <c r="K91" s="20">
        <f t="shared" si="21"/>
        <v>606.14400000000001</v>
      </c>
      <c r="L91" s="20">
        <f t="shared" si="22"/>
        <v>1499.5199999999998</v>
      </c>
      <c r="M91" s="20">
        <f t="shared" si="23"/>
        <v>232.32000000000002</v>
      </c>
      <c r="N91" s="20">
        <f t="shared" si="24"/>
        <v>642.048</v>
      </c>
      <c r="O91" s="20">
        <f t="shared" si="25"/>
        <v>1497.4080000000001</v>
      </c>
      <c r="P91" s="20">
        <v>0</v>
      </c>
      <c r="Q91" s="21">
        <f t="shared" si="19"/>
        <v>4477.4400000000005</v>
      </c>
      <c r="R91" s="20">
        <f t="shared" si="20"/>
        <v>1273.192</v>
      </c>
      <c r="S91" s="21">
        <f t="shared" si="18"/>
        <v>5750.6320000000005</v>
      </c>
      <c r="T91" s="34">
        <f t="shared" si="26"/>
        <v>19846.808000000001</v>
      </c>
      <c r="U91" s="16">
        <v>112</v>
      </c>
    </row>
    <row r="92" spans="1:21" x14ac:dyDescent="0.25">
      <c r="A92" s="10" t="s">
        <v>167</v>
      </c>
      <c r="B92" s="12" t="s">
        <v>38</v>
      </c>
      <c r="C92" s="27" t="s">
        <v>283</v>
      </c>
      <c r="D92" s="57" t="s">
        <v>198</v>
      </c>
      <c r="E92" s="17" t="s">
        <v>24</v>
      </c>
      <c r="F92" s="52">
        <v>42461</v>
      </c>
      <c r="G92" s="18">
        <v>42978</v>
      </c>
      <c r="H92" s="29">
        <v>16250</v>
      </c>
      <c r="I92" s="19">
        <v>0</v>
      </c>
      <c r="J92" s="20">
        <v>25</v>
      </c>
      <c r="K92" s="20">
        <f t="shared" si="21"/>
        <v>466.375</v>
      </c>
      <c r="L92" s="20">
        <f t="shared" si="22"/>
        <v>1153.75</v>
      </c>
      <c r="M92" s="20">
        <f t="shared" si="23"/>
        <v>178.75000000000003</v>
      </c>
      <c r="N92" s="20">
        <f t="shared" si="24"/>
        <v>494</v>
      </c>
      <c r="O92" s="20">
        <f t="shared" si="25"/>
        <v>1152.125</v>
      </c>
      <c r="P92" s="20">
        <v>0</v>
      </c>
      <c r="Q92" s="21">
        <f t="shared" si="19"/>
        <v>3445</v>
      </c>
      <c r="R92" s="20">
        <f t="shared" si="20"/>
        <v>985.375</v>
      </c>
      <c r="S92" s="21">
        <f t="shared" si="18"/>
        <v>4430.375</v>
      </c>
      <c r="T92" s="34">
        <f t="shared" si="26"/>
        <v>15264.625</v>
      </c>
      <c r="U92" s="16">
        <v>112</v>
      </c>
    </row>
    <row r="93" spans="1:21" x14ac:dyDescent="0.25">
      <c r="A93" s="10" t="s">
        <v>168</v>
      </c>
      <c r="B93" s="13" t="s">
        <v>282</v>
      </c>
      <c r="C93" s="27" t="s">
        <v>283</v>
      </c>
      <c r="D93" s="43" t="s">
        <v>222</v>
      </c>
      <c r="E93" s="35" t="s">
        <v>24</v>
      </c>
      <c r="F93" s="47">
        <v>42948</v>
      </c>
      <c r="G93" s="36">
        <v>43008</v>
      </c>
      <c r="H93" s="29">
        <v>28000</v>
      </c>
      <c r="I93" s="19">
        <v>0</v>
      </c>
      <c r="J93" s="20">
        <v>25</v>
      </c>
      <c r="K93" s="20">
        <f t="shared" si="21"/>
        <v>803.6</v>
      </c>
      <c r="L93" s="20">
        <f t="shared" si="22"/>
        <v>1987.9999999999998</v>
      </c>
      <c r="M93" s="20">
        <f t="shared" si="23"/>
        <v>308.00000000000006</v>
      </c>
      <c r="N93" s="20">
        <f t="shared" si="24"/>
        <v>851.2</v>
      </c>
      <c r="O93" s="20">
        <f t="shared" si="25"/>
        <v>1985.2</v>
      </c>
      <c r="P93" s="20">
        <v>0</v>
      </c>
      <c r="Q93" s="21">
        <f t="shared" si="19"/>
        <v>5936</v>
      </c>
      <c r="R93" s="20">
        <f t="shared" si="20"/>
        <v>1679.8000000000002</v>
      </c>
      <c r="S93" s="21">
        <f t="shared" si="18"/>
        <v>7615.8</v>
      </c>
      <c r="T93" s="34">
        <f t="shared" si="26"/>
        <v>26320.2</v>
      </c>
      <c r="U93" s="16">
        <v>112</v>
      </c>
    </row>
    <row r="94" spans="1:21" x14ac:dyDescent="0.25">
      <c r="A94" s="10" t="s">
        <v>169</v>
      </c>
      <c r="B94" s="13" t="s">
        <v>284</v>
      </c>
      <c r="C94" s="27" t="s">
        <v>283</v>
      </c>
      <c r="D94" s="43" t="s">
        <v>285</v>
      </c>
      <c r="E94" s="35" t="s">
        <v>24</v>
      </c>
      <c r="F94" s="47">
        <v>42948</v>
      </c>
      <c r="G94" s="36">
        <v>43008</v>
      </c>
      <c r="H94" s="29">
        <v>25000</v>
      </c>
      <c r="I94" s="19">
        <v>0</v>
      </c>
      <c r="J94" s="20">
        <v>25</v>
      </c>
      <c r="K94" s="20">
        <f t="shared" si="21"/>
        <v>717.5</v>
      </c>
      <c r="L94" s="20">
        <f t="shared" si="22"/>
        <v>1774.9999999999998</v>
      </c>
      <c r="M94" s="20">
        <f t="shared" si="23"/>
        <v>275</v>
      </c>
      <c r="N94" s="20">
        <f t="shared" si="24"/>
        <v>760</v>
      </c>
      <c r="O94" s="20">
        <f t="shared" si="25"/>
        <v>1772.5000000000002</v>
      </c>
      <c r="P94" s="20">
        <v>0</v>
      </c>
      <c r="Q94" s="21">
        <f t="shared" si="19"/>
        <v>5300</v>
      </c>
      <c r="R94" s="20">
        <f t="shared" si="20"/>
        <v>1502.5</v>
      </c>
      <c r="S94" s="21">
        <f t="shared" si="18"/>
        <v>6802.5</v>
      </c>
      <c r="T94" s="34">
        <f t="shared" si="26"/>
        <v>23497.5</v>
      </c>
      <c r="U94" s="16">
        <v>112</v>
      </c>
    </row>
    <row r="95" spans="1:21" x14ac:dyDescent="0.25">
      <c r="A95" s="10" t="s">
        <v>170</v>
      </c>
      <c r="B95" s="13" t="s">
        <v>321</v>
      </c>
      <c r="C95" s="27" t="s">
        <v>283</v>
      </c>
      <c r="D95" s="43" t="s">
        <v>222</v>
      </c>
      <c r="E95" s="35" t="s">
        <v>24</v>
      </c>
      <c r="F95" s="47">
        <v>42979</v>
      </c>
      <c r="G95" s="36">
        <v>43008</v>
      </c>
      <c r="H95" s="30">
        <v>33000</v>
      </c>
      <c r="I95" s="19">
        <v>0</v>
      </c>
      <c r="J95" s="20">
        <v>25</v>
      </c>
      <c r="K95" s="20">
        <f t="shared" si="21"/>
        <v>947.1</v>
      </c>
      <c r="L95" s="20">
        <f t="shared" si="22"/>
        <v>2343</v>
      </c>
      <c r="M95" s="20">
        <f t="shared" si="23"/>
        <v>363.00000000000006</v>
      </c>
      <c r="N95" s="20">
        <f t="shared" si="24"/>
        <v>1003.2</v>
      </c>
      <c r="O95" s="20">
        <f t="shared" si="25"/>
        <v>2339.7000000000003</v>
      </c>
      <c r="P95" s="20">
        <v>0</v>
      </c>
      <c r="Q95" s="21">
        <f t="shared" si="19"/>
        <v>6996</v>
      </c>
      <c r="R95" s="20">
        <f t="shared" si="20"/>
        <v>1975.3000000000002</v>
      </c>
      <c r="S95" s="21">
        <f t="shared" si="18"/>
        <v>8971.2999999999993</v>
      </c>
      <c r="T95" s="34">
        <f t="shared" si="26"/>
        <v>31024.7</v>
      </c>
      <c r="U95" s="16">
        <v>112</v>
      </c>
    </row>
    <row r="96" spans="1:21" x14ac:dyDescent="0.25">
      <c r="A96" s="10" t="s">
        <v>171</v>
      </c>
      <c r="B96" s="13" t="s">
        <v>293</v>
      </c>
      <c r="C96" s="27" t="s">
        <v>283</v>
      </c>
      <c r="D96" s="43" t="s">
        <v>294</v>
      </c>
      <c r="E96" s="35" t="s">
        <v>24</v>
      </c>
      <c r="F96" s="47">
        <v>42979</v>
      </c>
      <c r="G96" s="36">
        <v>43008</v>
      </c>
      <c r="H96" s="30">
        <v>33000</v>
      </c>
      <c r="I96" s="19">
        <v>0</v>
      </c>
      <c r="J96" s="20">
        <v>25</v>
      </c>
      <c r="K96" s="20">
        <f t="shared" si="21"/>
        <v>947.1</v>
      </c>
      <c r="L96" s="20">
        <f t="shared" si="22"/>
        <v>2343</v>
      </c>
      <c r="M96" s="20">
        <f t="shared" si="23"/>
        <v>363.00000000000006</v>
      </c>
      <c r="N96" s="20">
        <f t="shared" si="24"/>
        <v>1003.2</v>
      </c>
      <c r="O96" s="20">
        <f t="shared" si="25"/>
        <v>2339.7000000000003</v>
      </c>
      <c r="P96" s="20">
        <v>0</v>
      </c>
      <c r="Q96" s="21">
        <f t="shared" si="19"/>
        <v>6996</v>
      </c>
      <c r="R96" s="20">
        <f t="shared" si="20"/>
        <v>1975.3000000000002</v>
      </c>
      <c r="S96" s="21">
        <f t="shared" si="18"/>
        <v>8971.2999999999993</v>
      </c>
      <c r="T96" s="34">
        <f t="shared" si="26"/>
        <v>31024.7</v>
      </c>
      <c r="U96" s="16">
        <v>112</v>
      </c>
    </row>
    <row r="97" spans="1:21" x14ac:dyDescent="0.25">
      <c r="A97" s="10" t="s">
        <v>172</v>
      </c>
      <c r="B97" s="13" t="s">
        <v>280</v>
      </c>
      <c r="C97" s="23" t="s">
        <v>281</v>
      </c>
      <c r="D97" s="43" t="s">
        <v>195</v>
      </c>
      <c r="E97" s="35" t="s">
        <v>24</v>
      </c>
      <c r="F97" s="47">
        <v>42948</v>
      </c>
      <c r="G97" s="36">
        <v>43008</v>
      </c>
      <c r="H97" s="29">
        <v>20000</v>
      </c>
      <c r="I97" s="19">
        <v>0</v>
      </c>
      <c r="J97" s="20">
        <v>25</v>
      </c>
      <c r="K97" s="20">
        <f t="shared" si="21"/>
        <v>574</v>
      </c>
      <c r="L97" s="20">
        <f t="shared" si="22"/>
        <v>1419.9999999999998</v>
      </c>
      <c r="M97" s="20">
        <f t="shared" si="23"/>
        <v>220.00000000000003</v>
      </c>
      <c r="N97" s="20">
        <f t="shared" si="24"/>
        <v>608</v>
      </c>
      <c r="O97" s="20">
        <f t="shared" si="25"/>
        <v>1418</v>
      </c>
      <c r="P97" s="20">
        <v>0</v>
      </c>
      <c r="Q97" s="21">
        <f t="shared" si="19"/>
        <v>4240</v>
      </c>
      <c r="R97" s="20">
        <f t="shared" si="20"/>
        <v>1207</v>
      </c>
      <c r="S97" s="21">
        <f t="shared" si="18"/>
        <v>5447</v>
      </c>
      <c r="T97" s="34">
        <f t="shared" si="26"/>
        <v>18793</v>
      </c>
      <c r="U97" s="16">
        <v>112</v>
      </c>
    </row>
    <row r="98" spans="1:21" x14ac:dyDescent="0.25">
      <c r="A98" s="10" t="s">
        <v>173</v>
      </c>
      <c r="B98" s="13" t="s">
        <v>303</v>
      </c>
      <c r="C98" s="27" t="s">
        <v>304</v>
      </c>
      <c r="D98" s="43" t="s">
        <v>302</v>
      </c>
      <c r="E98" s="35" t="s">
        <v>24</v>
      </c>
      <c r="F98" s="37">
        <v>42979</v>
      </c>
      <c r="G98" s="36">
        <v>43008</v>
      </c>
      <c r="H98" s="29">
        <v>15000</v>
      </c>
      <c r="I98" s="19">
        <v>0</v>
      </c>
      <c r="J98" s="20">
        <v>25</v>
      </c>
      <c r="K98" s="20">
        <f t="shared" si="21"/>
        <v>430.5</v>
      </c>
      <c r="L98" s="20">
        <f t="shared" si="22"/>
        <v>1065</v>
      </c>
      <c r="M98" s="20">
        <f t="shared" si="23"/>
        <v>165.00000000000003</v>
      </c>
      <c r="N98" s="20">
        <f t="shared" si="24"/>
        <v>456</v>
      </c>
      <c r="O98" s="20">
        <f t="shared" si="25"/>
        <v>1063.5</v>
      </c>
      <c r="P98" s="20">
        <v>0</v>
      </c>
      <c r="Q98" s="21">
        <f t="shared" si="19"/>
        <v>3180</v>
      </c>
      <c r="R98" s="20">
        <f t="shared" si="20"/>
        <v>911.5</v>
      </c>
      <c r="S98" s="21">
        <f t="shared" si="18"/>
        <v>4091.5</v>
      </c>
      <c r="T98" s="34">
        <f t="shared" si="26"/>
        <v>14088.5</v>
      </c>
      <c r="U98" s="16">
        <v>112</v>
      </c>
    </row>
    <row r="99" spans="1:21" x14ac:dyDescent="0.25">
      <c r="A99" s="10" t="s">
        <v>174</v>
      </c>
      <c r="B99" s="13" t="s">
        <v>230</v>
      </c>
      <c r="C99" s="39" t="s">
        <v>264</v>
      </c>
      <c r="D99" s="42" t="s">
        <v>265</v>
      </c>
      <c r="E99" s="17" t="s">
        <v>24</v>
      </c>
      <c r="F99" s="47">
        <v>42856</v>
      </c>
      <c r="G99" s="18">
        <v>42978</v>
      </c>
      <c r="H99" s="29">
        <v>20000</v>
      </c>
      <c r="I99" s="19">
        <v>0</v>
      </c>
      <c r="J99" s="20">
        <v>25</v>
      </c>
      <c r="K99" s="20">
        <f t="shared" si="21"/>
        <v>574</v>
      </c>
      <c r="L99" s="20">
        <f t="shared" si="22"/>
        <v>1419.9999999999998</v>
      </c>
      <c r="M99" s="20">
        <f t="shared" si="23"/>
        <v>220.00000000000003</v>
      </c>
      <c r="N99" s="20">
        <f t="shared" si="24"/>
        <v>608</v>
      </c>
      <c r="O99" s="20">
        <f t="shared" si="25"/>
        <v>1418</v>
      </c>
      <c r="P99" s="20">
        <v>0</v>
      </c>
      <c r="Q99" s="21">
        <f t="shared" si="19"/>
        <v>4240</v>
      </c>
      <c r="R99" s="20">
        <f t="shared" si="20"/>
        <v>1207</v>
      </c>
      <c r="S99" s="21">
        <f t="shared" si="18"/>
        <v>5447</v>
      </c>
      <c r="T99" s="34">
        <f t="shared" si="26"/>
        <v>18793</v>
      </c>
      <c r="U99" s="16">
        <v>112</v>
      </c>
    </row>
    <row r="100" spans="1:21" x14ac:dyDescent="0.25">
      <c r="A100" s="10" t="s">
        <v>175</v>
      </c>
      <c r="B100" s="13" t="s">
        <v>300</v>
      </c>
      <c r="C100" s="27" t="s">
        <v>301</v>
      </c>
      <c r="D100" s="43" t="s">
        <v>302</v>
      </c>
      <c r="E100" s="35" t="s">
        <v>24</v>
      </c>
      <c r="F100" s="37">
        <v>42979</v>
      </c>
      <c r="G100" s="36">
        <v>43008</v>
      </c>
      <c r="H100" s="29">
        <v>18000</v>
      </c>
      <c r="I100" s="19">
        <v>0</v>
      </c>
      <c r="J100" s="20">
        <v>25</v>
      </c>
      <c r="K100" s="20">
        <f t="shared" si="21"/>
        <v>516.6</v>
      </c>
      <c r="L100" s="20">
        <f t="shared" si="22"/>
        <v>1277.9999999999998</v>
      </c>
      <c r="M100" s="20">
        <f t="shared" si="23"/>
        <v>198.00000000000003</v>
      </c>
      <c r="N100" s="20">
        <f t="shared" si="24"/>
        <v>547.20000000000005</v>
      </c>
      <c r="O100" s="20">
        <f t="shared" si="25"/>
        <v>1276.2</v>
      </c>
      <c r="P100" s="20">
        <v>0</v>
      </c>
      <c r="Q100" s="21">
        <f t="shared" si="19"/>
        <v>3816</v>
      </c>
      <c r="R100" s="20">
        <f t="shared" si="20"/>
        <v>1088.8000000000002</v>
      </c>
      <c r="S100" s="21">
        <f t="shared" si="18"/>
        <v>4904.8</v>
      </c>
      <c r="T100" s="34">
        <f t="shared" si="26"/>
        <v>16911.2</v>
      </c>
      <c r="U100" s="16">
        <v>112</v>
      </c>
    </row>
    <row r="101" spans="1:21" x14ac:dyDescent="0.25">
      <c r="A101" s="10" t="s">
        <v>176</v>
      </c>
      <c r="B101" s="44" t="s">
        <v>312</v>
      </c>
      <c r="C101" s="39" t="s">
        <v>266</v>
      </c>
      <c r="D101" s="45" t="s">
        <v>320</v>
      </c>
      <c r="E101" s="35" t="s">
        <v>24</v>
      </c>
      <c r="F101" s="47">
        <v>43009</v>
      </c>
      <c r="G101" s="36">
        <v>43008</v>
      </c>
      <c r="H101" s="29">
        <v>42500</v>
      </c>
      <c r="I101" s="19">
        <v>0</v>
      </c>
      <c r="J101" s="20">
        <v>25</v>
      </c>
      <c r="K101" s="20">
        <f t="shared" si="21"/>
        <v>1219.75</v>
      </c>
      <c r="L101" s="20">
        <f t="shared" si="22"/>
        <v>3017.4999999999995</v>
      </c>
      <c r="M101" s="20">
        <f t="shared" si="23"/>
        <v>467.50000000000006</v>
      </c>
      <c r="N101" s="20">
        <f t="shared" si="24"/>
        <v>1292</v>
      </c>
      <c r="O101" s="20">
        <f t="shared" si="25"/>
        <v>3013.25</v>
      </c>
      <c r="P101" s="20">
        <v>0</v>
      </c>
      <c r="Q101" s="21">
        <f t="shared" si="19"/>
        <v>9010</v>
      </c>
      <c r="R101" s="20">
        <f t="shared" si="20"/>
        <v>2536.75</v>
      </c>
      <c r="S101" s="21">
        <f t="shared" si="18"/>
        <v>11546.75</v>
      </c>
      <c r="T101" s="34">
        <f t="shared" si="26"/>
        <v>39963.25</v>
      </c>
      <c r="U101" s="16">
        <v>112</v>
      </c>
    </row>
    <row r="102" spans="1:21" x14ac:dyDescent="0.25">
      <c r="A102" s="10" t="s">
        <v>177</v>
      </c>
      <c r="B102" s="12" t="s">
        <v>45</v>
      </c>
      <c r="C102" s="39" t="s">
        <v>266</v>
      </c>
      <c r="D102" s="52" t="s">
        <v>195</v>
      </c>
      <c r="E102" s="17" t="s">
        <v>24</v>
      </c>
      <c r="F102" s="49">
        <v>42248</v>
      </c>
      <c r="G102" s="18">
        <v>42978</v>
      </c>
      <c r="H102" s="30">
        <v>13000</v>
      </c>
      <c r="I102" s="19">
        <v>0</v>
      </c>
      <c r="J102" s="20">
        <v>25</v>
      </c>
      <c r="K102" s="20">
        <f t="shared" si="21"/>
        <v>373.1</v>
      </c>
      <c r="L102" s="20">
        <f t="shared" si="22"/>
        <v>922.99999999999989</v>
      </c>
      <c r="M102" s="20">
        <f t="shared" si="23"/>
        <v>143.00000000000003</v>
      </c>
      <c r="N102" s="20">
        <f t="shared" si="24"/>
        <v>395.2</v>
      </c>
      <c r="O102" s="20">
        <f t="shared" si="25"/>
        <v>921.7</v>
      </c>
      <c r="P102" s="20">
        <v>0</v>
      </c>
      <c r="Q102" s="21">
        <f t="shared" si="19"/>
        <v>2756</v>
      </c>
      <c r="R102" s="20">
        <f t="shared" si="20"/>
        <v>793.3</v>
      </c>
      <c r="S102" s="21">
        <f t="shared" si="18"/>
        <v>3549.3</v>
      </c>
      <c r="T102" s="34">
        <f t="shared" si="26"/>
        <v>12206.7</v>
      </c>
      <c r="U102" s="16">
        <v>112</v>
      </c>
    </row>
    <row r="103" spans="1:21" x14ac:dyDescent="0.25">
      <c r="A103" s="10" t="s">
        <v>178</v>
      </c>
      <c r="B103" s="11" t="s">
        <v>46</v>
      </c>
      <c r="C103" s="23" t="s">
        <v>267</v>
      </c>
      <c r="D103" s="57" t="s">
        <v>195</v>
      </c>
      <c r="E103" s="17" t="s">
        <v>24</v>
      </c>
      <c r="F103" s="55">
        <v>41852</v>
      </c>
      <c r="G103" s="18">
        <v>42978</v>
      </c>
      <c r="H103" s="30">
        <v>14000</v>
      </c>
      <c r="I103" s="19">
        <v>0</v>
      </c>
      <c r="J103" s="20">
        <v>25</v>
      </c>
      <c r="K103" s="20">
        <f t="shared" si="21"/>
        <v>401.8</v>
      </c>
      <c r="L103" s="20">
        <f t="shared" si="22"/>
        <v>993.99999999999989</v>
      </c>
      <c r="M103" s="20">
        <f t="shared" si="23"/>
        <v>154.00000000000003</v>
      </c>
      <c r="N103" s="20">
        <f t="shared" si="24"/>
        <v>425.6</v>
      </c>
      <c r="O103" s="20">
        <f t="shared" si="25"/>
        <v>992.6</v>
      </c>
      <c r="P103" s="20">
        <v>0</v>
      </c>
      <c r="Q103" s="21">
        <f t="shared" si="19"/>
        <v>2968</v>
      </c>
      <c r="R103" s="20">
        <f t="shared" si="20"/>
        <v>852.40000000000009</v>
      </c>
      <c r="S103" s="21">
        <f t="shared" si="18"/>
        <v>3820.4</v>
      </c>
      <c r="T103" s="34">
        <f t="shared" si="26"/>
        <v>13147.6</v>
      </c>
      <c r="U103" s="16">
        <v>112</v>
      </c>
    </row>
    <row r="104" spans="1:21" x14ac:dyDescent="0.25">
      <c r="A104" s="10" t="s">
        <v>179</v>
      </c>
      <c r="B104" s="12" t="s">
        <v>48</v>
      </c>
      <c r="C104" s="25" t="s">
        <v>268</v>
      </c>
      <c r="D104" s="43" t="s">
        <v>210</v>
      </c>
      <c r="E104" s="17" t="s">
        <v>24</v>
      </c>
      <c r="F104" s="49">
        <v>42156</v>
      </c>
      <c r="G104" s="18">
        <v>42978</v>
      </c>
      <c r="H104" s="30">
        <v>13500</v>
      </c>
      <c r="I104" s="19">
        <v>0</v>
      </c>
      <c r="J104" s="20">
        <v>25</v>
      </c>
      <c r="K104" s="20">
        <f t="shared" si="21"/>
        <v>387.45</v>
      </c>
      <c r="L104" s="20">
        <f t="shared" si="22"/>
        <v>958.49999999999989</v>
      </c>
      <c r="M104" s="20">
        <f t="shared" si="23"/>
        <v>148.50000000000003</v>
      </c>
      <c r="N104" s="20">
        <f t="shared" si="24"/>
        <v>410.4</v>
      </c>
      <c r="O104" s="20">
        <f t="shared" si="25"/>
        <v>957.15000000000009</v>
      </c>
      <c r="P104" s="20">
        <v>0</v>
      </c>
      <c r="Q104" s="21">
        <f t="shared" si="19"/>
        <v>2862</v>
      </c>
      <c r="R104" s="20">
        <f t="shared" si="20"/>
        <v>822.84999999999991</v>
      </c>
      <c r="S104" s="21">
        <f t="shared" si="18"/>
        <v>3684.85</v>
      </c>
      <c r="T104" s="34">
        <f t="shared" si="26"/>
        <v>12677.15</v>
      </c>
      <c r="U104" s="16">
        <v>112</v>
      </c>
    </row>
    <row r="105" spans="1:21" x14ac:dyDescent="0.25">
      <c r="A105" s="10" t="s">
        <v>180</v>
      </c>
      <c r="B105" s="12" t="s">
        <v>47</v>
      </c>
      <c r="C105" s="25" t="s">
        <v>268</v>
      </c>
      <c r="D105" s="43" t="s">
        <v>209</v>
      </c>
      <c r="E105" s="17" t="s">
        <v>24</v>
      </c>
      <c r="F105" s="49">
        <v>42125</v>
      </c>
      <c r="G105" s="18">
        <v>42978</v>
      </c>
      <c r="H105" s="29">
        <v>42350</v>
      </c>
      <c r="I105" s="19">
        <v>0</v>
      </c>
      <c r="J105" s="20">
        <v>25</v>
      </c>
      <c r="K105" s="20">
        <f t="shared" si="21"/>
        <v>1215.4449999999999</v>
      </c>
      <c r="L105" s="20">
        <f t="shared" si="22"/>
        <v>3006.85</v>
      </c>
      <c r="M105" s="20">
        <f t="shared" si="23"/>
        <v>465.85</v>
      </c>
      <c r="N105" s="20">
        <f t="shared" si="24"/>
        <v>1287.44</v>
      </c>
      <c r="O105" s="20">
        <f t="shared" si="25"/>
        <v>3002.6150000000002</v>
      </c>
      <c r="P105" s="20">
        <v>0</v>
      </c>
      <c r="Q105" s="21">
        <f t="shared" si="19"/>
        <v>8978.2000000000007</v>
      </c>
      <c r="R105" s="20">
        <f t="shared" si="20"/>
        <v>2527.8850000000002</v>
      </c>
      <c r="S105" s="21">
        <f t="shared" si="18"/>
        <v>11506.085000000001</v>
      </c>
      <c r="T105" s="34">
        <f t="shared" si="26"/>
        <v>39822.114999999998</v>
      </c>
      <c r="U105" s="16">
        <v>112</v>
      </c>
    </row>
    <row r="106" spans="1:21" x14ac:dyDescent="0.25">
      <c r="A106" s="10" t="s">
        <v>181</v>
      </c>
      <c r="B106" s="44" t="s">
        <v>313</v>
      </c>
      <c r="C106" s="40" t="s">
        <v>269</v>
      </c>
      <c r="D106" s="43" t="s">
        <v>320</v>
      </c>
      <c r="E106" s="35" t="s">
        <v>24</v>
      </c>
      <c r="F106" s="47">
        <v>43009</v>
      </c>
      <c r="G106" s="36">
        <v>43008</v>
      </c>
      <c r="H106" s="30">
        <v>42500</v>
      </c>
      <c r="I106" s="19">
        <v>0</v>
      </c>
      <c r="J106" s="20">
        <v>25</v>
      </c>
      <c r="K106" s="20">
        <f t="shared" si="21"/>
        <v>1219.75</v>
      </c>
      <c r="L106" s="20">
        <f t="shared" si="22"/>
        <v>3017.4999999999995</v>
      </c>
      <c r="M106" s="20">
        <f t="shared" si="23"/>
        <v>467.50000000000006</v>
      </c>
      <c r="N106" s="20">
        <f t="shared" si="24"/>
        <v>1292</v>
      </c>
      <c r="O106" s="20">
        <f t="shared" si="25"/>
        <v>3013.25</v>
      </c>
      <c r="P106" s="20">
        <v>0</v>
      </c>
      <c r="Q106" s="21">
        <f t="shared" si="19"/>
        <v>9010</v>
      </c>
      <c r="R106" s="20">
        <f t="shared" si="20"/>
        <v>2536.75</v>
      </c>
      <c r="S106" s="21">
        <f t="shared" si="18"/>
        <v>11546.75</v>
      </c>
      <c r="T106" s="34">
        <f t="shared" si="26"/>
        <v>39963.25</v>
      </c>
      <c r="U106" s="16">
        <v>112</v>
      </c>
    </row>
    <row r="107" spans="1:21" x14ac:dyDescent="0.25">
      <c r="A107" s="10" t="s">
        <v>182</v>
      </c>
      <c r="B107" s="31" t="s">
        <v>49</v>
      </c>
      <c r="C107" s="40" t="s">
        <v>269</v>
      </c>
      <c r="D107" s="58" t="s">
        <v>195</v>
      </c>
      <c r="E107" s="17" t="s">
        <v>24</v>
      </c>
      <c r="F107" s="49">
        <v>41883</v>
      </c>
      <c r="G107" s="18">
        <v>42978</v>
      </c>
      <c r="H107" s="30">
        <v>14000</v>
      </c>
      <c r="I107" s="19">
        <v>0</v>
      </c>
      <c r="J107" s="20">
        <v>25</v>
      </c>
      <c r="K107" s="20">
        <f t="shared" si="21"/>
        <v>401.8</v>
      </c>
      <c r="L107" s="20">
        <f t="shared" si="22"/>
        <v>993.99999999999989</v>
      </c>
      <c r="M107" s="20">
        <f t="shared" si="23"/>
        <v>154.00000000000003</v>
      </c>
      <c r="N107" s="20">
        <f t="shared" si="24"/>
        <v>425.6</v>
      </c>
      <c r="O107" s="20">
        <f t="shared" si="25"/>
        <v>992.6</v>
      </c>
      <c r="P107" s="20">
        <v>0</v>
      </c>
      <c r="Q107" s="21">
        <f t="shared" si="19"/>
        <v>2968</v>
      </c>
      <c r="R107" s="20">
        <f t="shared" si="20"/>
        <v>852.40000000000009</v>
      </c>
      <c r="S107" s="21">
        <f t="shared" si="18"/>
        <v>3820.4</v>
      </c>
      <c r="T107" s="34">
        <f t="shared" si="26"/>
        <v>13147.6</v>
      </c>
      <c r="U107" s="16">
        <v>112</v>
      </c>
    </row>
    <row r="108" spans="1:21" x14ac:dyDescent="0.25">
      <c r="A108" s="10" t="s">
        <v>183</v>
      </c>
      <c r="B108" s="13" t="s">
        <v>234</v>
      </c>
      <c r="C108" s="25" t="s">
        <v>270</v>
      </c>
      <c r="D108" s="43" t="s">
        <v>193</v>
      </c>
      <c r="E108" s="17" t="s">
        <v>24</v>
      </c>
      <c r="F108" s="47">
        <v>42856</v>
      </c>
      <c r="G108" s="18">
        <v>42978</v>
      </c>
      <c r="H108" s="30">
        <v>22000</v>
      </c>
      <c r="I108" s="19">
        <v>0</v>
      </c>
      <c r="J108" s="20">
        <v>25</v>
      </c>
      <c r="K108" s="20">
        <f t="shared" si="21"/>
        <v>631.4</v>
      </c>
      <c r="L108" s="20">
        <f t="shared" si="22"/>
        <v>1561.9999999999998</v>
      </c>
      <c r="M108" s="20">
        <f t="shared" si="23"/>
        <v>242.00000000000003</v>
      </c>
      <c r="N108" s="20">
        <f t="shared" si="24"/>
        <v>668.8</v>
      </c>
      <c r="O108" s="20">
        <f t="shared" si="25"/>
        <v>1559.8000000000002</v>
      </c>
      <c r="P108" s="20">
        <v>0</v>
      </c>
      <c r="Q108" s="21">
        <f t="shared" si="19"/>
        <v>4664</v>
      </c>
      <c r="R108" s="20">
        <f t="shared" si="20"/>
        <v>1325.1999999999998</v>
      </c>
      <c r="S108" s="21">
        <f t="shared" ref="S108:S117" si="27">Q108+R108</f>
        <v>5989.2</v>
      </c>
      <c r="T108" s="34">
        <f t="shared" si="26"/>
        <v>20674.8</v>
      </c>
      <c r="U108" s="16">
        <v>112</v>
      </c>
    </row>
    <row r="109" spans="1:21" x14ac:dyDescent="0.25">
      <c r="A109" s="10" t="s">
        <v>184</v>
      </c>
      <c r="B109" s="32" t="s">
        <v>50</v>
      </c>
      <c r="C109" s="25" t="s">
        <v>271</v>
      </c>
      <c r="D109" s="58" t="s">
        <v>199</v>
      </c>
      <c r="E109" s="17" t="s">
        <v>24</v>
      </c>
      <c r="F109" s="49">
        <v>42217</v>
      </c>
      <c r="G109" s="18">
        <v>42978</v>
      </c>
      <c r="H109" s="30">
        <v>12000</v>
      </c>
      <c r="I109" s="19">
        <v>0</v>
      </c>
      <c r="J109" s="20">
        <v>25</v>
      </c>
      <c r="K109" s="20">
        <f t="shared" si="21"/>
        <v>344.4</v>
      </c>
      <c r="L109" s="20">
        <f t="shared" si="22"/>
        <v>851.99999999999989</v>
      </c>
      <c r="M109" s="20">
        <f t="shared" si="23"/>
        <v>132</v>
      </c>
      <c r="N109" s="20">
        <f t="shared" si="24"/>
        <v>364.8</v>
      </c>
      <c r="O109" s="20">
        <f t="shared" si="25"/>
        <v>850.80000000000007</v>
      </c>
      <c r="P109" s="20">
        <v>0</v>
      </c>
      <c r="Q109" s="21">
        <f t="shared" si="19"/>
        <v>2544</v>
      </c>
      <c r="R109" s="20">
        <f t="shared" si="20"/>
        <v>734.2</v>
      </c>
      <c r="S109" s="21">
        <f t="shared" si="27"/>
        <v>3278.2</v>
      </c>
      <c r="T109" s="34">
        <f t="shared" si="26"/>
        <v>11265.8</v>
      </c>
      <c r="U109" s="16">
        <v>112</v>
      </c>
    </row>
    <row r="110" spans="1:21" x14ac:dyDescent="0.25">
      <c r="A110" s="10" t="s">
        <v>185</v>
      </c>
      <c r="B110" s="33" t="s">
        <v>51</v>
      </c>
      <c r="C110" s="25" t="s">
        <v>272</v>
      </c>
      <c r="D110" s="59" t="s">
        <v>195</v>
      </c>
      <c r="E110" s="17" t="s">
        <v>24</v>
      </c>
      <c r="F110" s="56">
        <v>41799</v>
      </c>
      <c r="G110" s="18">
        <v>42978</v>
      </c>
      <c r="H110" s="29">
        <v>14700</v>
      </c>
      <c r="I110" s="19">
        <v>0</v>
      </c>
      <c r="J110" s="20">
        <v>25</v>
      </c>
      <c r="K110" s="20">
        <f t="shared" si="21"/>
        <v>421.89</v>
      </c>
      <c r="L110" s="20">
        <f t="shared" si="22"/>
        <v>1043.6999999999998</v>
      </c>
      <c r="M110" s="20">
        <f t="shared" si="23"/>
        <v>161.70000000000002</v>
      </c>
      <c r="N110" s="20">
        <f t="shared" si="24"/>
        <v>446.88</v>
      </c>
      <c r="O110" s="20">
        <f t="shared" si="25"/>
        <v>1042.23</v>
      </c>
      <c r="P110" s="20">
        <v>0</v>
      </c>
      <c r="Q110" s="21">
        <f t="shared" ref="Q110:Q117" si="28">K110+L110+M110+N110+O110</f>
        <v>3116.3999999999996</v>
      </c>
      <c r="R110" s="20">
        <f t="shared" ref="R110:R117" si="29">K110+N110+J110</f>
        <v>893.77</v>
      </c>
      <c r="S110" s="21">
        <f t="shared" si="27"/>
        <v>4010.1699999999996</v>
      </c>
      <c r="T110" s="34">
        <f t="shared" si="26"/>
        <v>13806.23</v>
      </c>
      <c r="U110" s="16">
        <v>112</v>
      </c>
    </row>
    <row r="111" spans="1:21" x14ac:dyDescent="0.25">
      <c r="A111" s="10" t="s">
        <v>186</v>
      </c>
      <c r="B111" s="11" t="s">
        <v>52</v>
      </c>
      <c r="C111" s="25" t="s">
        <v>272</v>
      </c>
      <c r="D111" s="43" t="s">
        <v>207</v>
      </c>
      <c r="E111" s="17" t="s">
        <v>24</v>
      </c>
      <c r="F111" s="49">
        <v>41799</v>
      </c>
      <c r="G111" s="18">
        <v>42978</v>
      </c>
      <c r="H111" s="29">
        <v>10010</v>
      </c>
      <c r="I111" s="19">
        <v>0</v>
      </c>
      <c r="J111" s="20">
        <v>25</v>
      </c>
      <c r="K111" s="20">
        <f t="shared" si="21"/>
        <v>287.28699999999998</v>
      </c>
      <c r="L111" s="20">
        <f t="shared" si="22"/>
        <v>710.70999999999992</v>
      </c>
      <c r="M111" s="20">
        <f t="shared" si="23"/>
        <v>110.11000000000001</v>
      </c>
      <c r="N111" s="20">
        <f t="shared" si="24"/>
        <v>304.30399999999997</v>
      </c>
      <c r="O111" s="20">
        <f t="shared" si="25"/>
        <v>709.70900000000006</v>
      </c>
      <c r="P111" s="20">
        <v>0</v>
      </c>
      <c r="Q111" s="21">
        <f t="shared" si="28"/>
        <v>2122.12</v>
      </c>
      <c r="R111" s="20">
        <f t="shared" si="29"/>
        <v>616.59099999999989</v>
      </c>
      <c r="S111" s="21">
        <f t="shared" si="27"/>
        <v>2738.7109999999998</v>
      </c>
      <c r="T111" s="34">
        <f t="shared" si="26"/>
        <v>9393.4089999999997</v>
      </c>
      <c r="U111" s="16">
        <v>112</v>
      </c>
    </row>
    <row r="112" spans="1:21" x14ac:dyDescent="0.25">
      <c r="A112" s="10" t="s">
        <v>187</v>
      </c>
      <c r="B112" s="12" t="s">
        <v>53</v>
      </c>
      <c r="C112" s="25" t="s">
        <v>272</v>
      </c>
      <c r="D112" s="43" t="s">
        <v>210</v>
      </c>
      <c r="E112" s="17" t="s">
        <v>24</v>
      </c>
      <c r="F112" s="49">
        <v>42278</v>
      </c>
      <c r="G112" s="18">
        <v>42978</v>
      </c>
      <c r="H112" s="29">
        <v>13500</v>
      </c>
      <c r="I112" s="19">
        <v>0</v>
      </c>
      <c r="J112" s="20">
        <v>25</v>
      </c>
      <c r="K112" s="20">
        <f t="shared" si="21"/>
        <v>387.45</v>
      </c>
      <c r="L112" s="20">
        <f t="shared" si="22"/>
        <v>958.49999999999989</v>
      </c>
      <c r="M112" s="20">
        <f t="shared" si="23"/>
        <v>148.50000000000003</v>
      </c>
      <c r="N112" s="20">
        <f t="shared" si="24"/>
        <v>410.4</v>
      </c>
      <c r="O112" s="20">
        <f t="shared" si="25"/>
        <v>957.15000000000009</v>
      </c>
      <c r="P112" s="20">
        <v>0</v>
      </c>
      <c r="Q112" s="21">
        <f t="shared" si="28"/>
        <v>2862</v>
      </c>
      <c r="R112" s="20">
        <f t="shared" si="29"/>
        <v>822.84999999999991</v>
      </c>
      <c r="S112" s="21">
        <f t="shared" si="27"/>
        <v>3684.85</v>
      </c>
      <c r="T112" s="34">
        <f t="shared" si="26"/>
        <v>12677.15</v>
      </c>
      <c r="U112" s="16">
        <v>112</v>
      </c>
    </row>
    <row r="113" spans="1:21" x14ac:dyDescent="0.25">
      <c r="A113" s="10" t="s">
        <v>188</v>
      </c>
      <c r="B113" s="13" t="s">
        <v>289</v>
      </c>
      <c r="C113" s="27" t="s">
        <v>290</v>
      </c>
      <c r="D113" s="43" t="s">
        <v>193</v>
      </c>
      <c r="E113" s="35" t="s">
        <v>24</v>
      </c>
      <c r="F113" s="37">
        <v>42979</v>
      </c>
      <c r="G113" s="36">
        <v>43008</v>
      </c>
      <c r="H113" s="29">
        <v>42500</v>
      </c>
      <c r="I113" s="19">
        <v>0</v>
      </c>
      <c r="J113" s="20">
        <v>25</v>
      </c>
      <c r="K113" s="20">
        <f t="shared" si="21"/>
        <v>1219.75</v>
      </c>
      <c r="L113" s="20">
        <f t="shared" si="22"/>
        <v>3017.4999999999995</v>
      </c>
      <c r="M113" s="20">
        <f t="shared" si="23"/>
        <v>467.50000000000006</v>
      </c>
      <c r="N113" s="20">
        <f t="shared" si="24"/>
        <v>1292</v>
      </c>
      <c r="O113" s="20">
        <f t="shared" si="25"/>
        <v>3013.25</v>
      </c>
      <c r="P113" s="20">
        <v>0</v>
      </c>
      <c r="Q113" s="21">
        <f t="shared" si="28"/>
        <v>9010</v>
      </c>
      <c r="R113" s="20">
        <f t="shared" si="29"/>
        <v>2536.75</v>
      </c>
      <c r="S113" s="21">
        <f t="shared" si="27"/>
        <v>11546.75</v>
      </c>
      <c r="T113" s="34">
        <f t="shared" si="26"/>
        <v>39963.25</v>
      </c>
      <c r="U113" s="16">
        <v>112</v>
      </c>
    </row>
    <row r="114" spans="1:21" x14ac:dyDescent="0.25">
      <c r="A114" s="10" t="s">
        <v>189</v>
      </c>
      <c r="B114" s="13" t="s">
        <v>236</v>
      </c>
      <c r="C114" s="25" t="s">
        <v>273</v>
      </c>
      <c r="D114" s="43" t="s">
        <v>210</v>
      </c>
      <c r="E114" s="17" t="s">
        <v>24</v>
      </c>
      <c r="F114" s="47">
        <v>42856</v>
      </c>
      <c r="G114" s="18">
        <v>42978</v>
      </c>
      <c r="H114" s="29">
        <v>15000</v>
      </c>
      <c r="I114" s="19">
        <v>0</v>
      </c>
      <c r="J114" s="20">
        <v>25</v>
      </c>
      <c r="K114" s="20">
        <f t="shared" si="21"/>
        <v>430.5</v>
      </c>
      <c r="L114" s="20">
        <f t="shared" si="22"/>
        <v>1065</v>
      </c>
      <c r="M114" s="20">
        <f t="shared" si="23"/>
        <v>165.00000000000003</v>
      </c>
      <c r="N114" s="20">
        <f t="shared" si="24"/>
        <v>456</v>
      </c>
      <c r="O114" s="20">
        <f t="shared" si="25"/>
        <v>1063.5</v>
      </c>
      <c r="P114" s="20">
        <v>0</v>
      </c>
      <c r="Q114" s="21">
        <f t="shared" si="28"/>
        <v>3180</v>
      </c>
      <c r="R114" s="20">
        <f t="shared" si="29"/>
        <v>911.5</v>
      </c>
      <c r="S114" s="21">
        <f t="shared" si="27"/>
        <v>4091.5</v>
      </c>
      <c r="T114" s="34">
        <f t="shared" si="26"/>
        <v>14088.5</v>
      </c>
      <c r="U114" s="16">
        <v>112</v>
      </c>
    </row>
    <row r="115" spans="1:21" x14ac:dyDescent="0.25">
      <c r="A115" s="10" t="s">
        <v>190</v>
      </c>
      <c r="B115" s="13" t="s">
        <v>54</v>
      </c>
      <c r="C115" s="25" t="s">
        <v>274</v>
      </c>
      <c r="D115" s="43" t="s">
        <v>211</v>
      </c>
      <c r="E115" s="17" t="s">
        <v>24</v>
      </c>
      <c r="F115" s="49">
        <v>42705</v>
      </c>
      <c r="G115" s="18">
        <v>42978</v>
      </c>
      <c r="H115" s="29">
        <v>20000</v>
      </c>
      <c r="I115" s="19">
        <v>0</v>
      </c>
      <c r="J115" s="20">
        <v>25</v>
      </c>
      <c r="K115" s="20">
        <f t="shared" si="21"/>
        <v>574</v>
      </c>
      <c r="L115" s="20">
        <f t="shared" si="22"/>
        <v>1419.9999999999998</v>
      </c>
      <c r="M115" s="20">
        <f t="shared" si="23"/>
        <v>220.00000000000003</v>
      </c>
      <c r="N115" s="20">
        <f t="shared" si="24"/>
        <v>608</v>
      </c>
      <c r="O115" s="20">
        <f t="shared" si="25"/>
        <v>1418</v>
      </c>
      <c r="P115" s="20">
        <v>0</v>
      </c>
      <c r="Q115" s="21">
        <f t="shared" si="28"/>
        <v>4240</v>
      </c>
      <c r="R115" s="20">
        <f t="shared" si="29"/>
        <v>1207</v>
      </c>
      <c r="S115" s="21">
        <f t="shared" si="27"/>
        <v>5447</v>
      </c>
      <c r="T115" s="34">
        <f t="shared" si="26"/>
        <v>18793</v>
      </c>
      <c r="U115" s="16">
        <v>112</v>
      </c>
    </row>
    <row r="116" spans="1:21" x14ac:dyDescent="0.25">
      <c r="A116" s="10" t="s">
        <v>191</v>
      </c>
      <c r="B116" s="44" t="s">
        <v>315</v>
      </c>
      <c r="C116" s="25" t="s">
        <v>322</v>
      </c>
      <c r="D116" s="45" t="s">
        <v>320</v>
      </c>
      <c r="E116" s="35" t="s">
        <v>24</v>
      </c>
      <c r="F116" s="47">
        <v>43009</v>
      </c>
      <c r="G116" s="36">
        <v>43008</v>
      </c>
      <c r="H116" s="29">
        <v>15000</v>
      </c>
      <c r="I116" s="19">
        <v>0</v>
      </c>
      <c r="J116" s="20">
        <v>25</v>
      </c>
      <c r="K116" s="20">
        <f t="shared" si="21"/>
        <v>430.5</v>
      </c>
      <c r="L116" s="20">
        <f t="shared" si="22"/>
        <v>1065</v>
      </c>
      <c r="M116" s="20">
        <f t="shared" si="23"/>
        <v>165.00000000000003</v>
      </c>
      <c r="N116" s="20">
        <f t="shared" si="24"/>
        <v>456</v>
      </c>
      <c r="O116" s="20">
        <f t="shared" si="25"/>
        <v>1063.5</v>
      </c>
      <c r="P116" s="20">
        <v>0</v>
      </c>
      <c r="Q116" s="21">
        <f t="shared" si="28"/>
        <v>3180</v>
      </c>
      <c r="R116" s="20">
        <f t="shared" si="29"/>
        <v>911.5</v>
      </c>
      <c r="S116" s="21">
        <f t="shared" si="27"/>
        <v>4091.5</v>
      </c>
      <c r="T116" s="34">
        <f t="shared" si="26"/>
        <v>14088.5</v>
      </c>
      <c r="U116" s="16">
        <v>112</v>
      </c>
    </row>
    <row r="117" spans="1:21" x14ac:dyDescent="0.25">
      <c r="A117" s="10" t="s">
        <v>192</v>
      </c>
      <c r="B117" s="62" t="s">
        <v>323</v>
      </c>
      <c r="C117" s="64" t="s">
        <v>324</v>
      </c>
      <c r="D117" s="57" t="s">
        <v>308</v>
      </c>
      <c r="E117" s="35" t="s">
        <v>24</v>
      </c>
      <c r="F117" s="52">
        <v>43040</v>
      </c>
      <c r="G117" s="36">
        <v>43405</v>
      </c>
      <c r="H117" s="63">
        <v>30000</v>
      </c>
      <c r="I117" s="19">
        <v>0</v>
      </c>
      <c r="J117" s="20">
        <v>25</v>
      </c>
      <c r="K117" s="20">
        <f t="shared" si="21"/>
        <v>861</v>
      </c>
      <c r="L117" s="20">
        <f t="shared" si="22"/>
        <v>2130</v>
      </c>
      <c r="M117" s="20">
        <f t="shared" si="23"/>
        <v>330.00000000000006</v>
      </c>
      <c r="N117" s="20">
        <f t="shared" si="24"/>
        <v>912</v>
      </c>
      <c r="O117" s="20">
        <f t="shared" si="25"/>
        <v>2127</v>
      </c>
      <c r="P117" s="20">
        <v>0</v>
      </c>
      <c r="Q117" s="21">
        <f t="shared" si="28"/>
        <v>6360</v>
      </c>
      <c r="R117" s="20">
        <f t="shared" si="29"/>
        <v>1798</v>
      </c>
      <c r="S117" s="21">
        <f t="shared" si="27"/>
        <v>8158</v>
      </c>
      <c r="T117" s="34">
        <f t="shared" si="26"/>
        <v>28202</v>
      </c>
      <c r="U117" s="16">
        <v>112</v>
      </c>
    </row>
    <row r="123" spans="1:21" x14ac:dyDescent="0.25">
      <c r="A123" s="10" t="s">
        <v>95</v>
      </c>
      <c r="B123" s="12" t="s">
        <v>43</v>
      </c>
      <c r="C123" s="26" t="s">
        <v>248</v>
      </c>
      <c r="D123" s="43" t="s">
        <v>256</v>
      </c>
      <c r="E123" s="17" t="s">
        <v>24</v>
      </c>
      <c r="F123" s="51">
        <v>41925</v>
      </c>
      <c r="G123" s="18">
        <v>42978</v>
      </c>
      <c r="H123" s="29">
        <v>20000</v>
      </c>
      <c r="I123" s="19">
        <v>0</v>
      </c>
      <c r="J123" s="20">
        <v>25</v>
      </c>
      <c r="K123" s="20">
        <f>H123*2.87%</f>
        <v>574</v>
      </c>
      <c r="L123" s="20">
        <f>H123*7.1%</f>
        <v>1419.9999999999998</v>
      </c>
      <c r="M123" s="20">
        <f>H123*1.1%</f>
        <v>220.00000000000003</v>
      </c>
      <c r="N123" s="20">
        <f>H123*3.04%</f>
        <v>608</v>
      </c>
      <c r="O123" s="20">
        <f>H123*7.09%</f>
        <v>1418</v>
      </c>
      <c r="P123" s="20">
        <v>0</v>
      </c>
      <c r="Q123" s="21">
        <f>K123+L123+M123+N123+O123</f>
        <v>4240</v>
      </c>
      <c r="R123" s="20">
        <f>K123+N123+J123</f>
        <v>1207</v>
      </c>
      <c r="S123" s="21">
        <f>Q123+R123</f>
        <v>5447</v>
      </c>
      <c r="T123" s="34">
        <f>H123-R123</f>
        <v>18793</v>
      </c>
      <c r="U123" s="16">
        <v>112</v>
      </c>
    </row>
    <row r="146" spans="6:6" x14ac:dyDescent="0.25">
      <c r="F146" s="46"/>
    </row>
  </sheetData>
  <mergeCells count="20">
    <mergeCell ref="R12:R13"/>
    <mergeCell ref="S12:S13"/>
    <mergeCell ref="A11:A13"/>
    <mergeCell ref="B11:B13"/>
    <mergeCell ref="A6:U6"/>
    <mergeCell ref="A5:U5"/>
    <mergeCell ref="F11:G12"/>
    <mergeCell ref="H11:H13"/>
    <mergeCell ref="K11:Q11"/>
    <mergeCell ref="R11:S11"/>
    <mergeCell ref="A8:U8"/>
    <mergeCell ref="T11:T13"/>
    <mergeCell ref="I11:I13"/>
    <mergeCell ref="J11:J13"/>
    <mergeCell ref="U11:U13"/>
    <mergeCell ref="K12:L12"/>
    <mergeCell ref="M12:M13"/>
    <mergeCell ref="N12:O12"/>
    <mergeCell ref="P12:P13"/>
    <mergeCell ref="Q12:Q1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Juan Carlos Sanchez</cp:lastModifiedBy>
  <dcterms:created xsi:type="dcterms:W3CDTF">2017-06-21T13:45:40Z</dcterms:created>
  <dcterms:modified xsi:type="dcterms:W3CDTF">2018-02-16T14:19:36Z</dcterms:modified>
</cp:coreProperties>
</file>