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"/>
    </mc:Choice>
  </mc:AlternateContent>
  <xr:revisionPtr revIDLastSave="0" documentId="13_ncr:1_{7DCBD240-6CE5-442B-AA4E-8C9C7D268C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'111'!$A$9:$T$643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1" i="1" l="1"/>
  <c r="L421" i="1"/>
  <c r="M421" i="1"/>
  <c r="S421" i="1" s="1"/>
  <c r="N421" i="1"/>
  <c r="Q421" i="1" s="1"/>
  <c r="O421" i="1"/>
  <c r="K20" i="1"/>
  <c r="R20" i="1" s="1"/>
  <c r="T20" i="1" s="1"/>
  <c r="L20" i="1"/>
  <c r="M20" i="1"/>
  <c r="N20" i="1"/>
  <c r="O20" i="1"/>
  <c r="K545" i="1"/>
  <c r="L545" i="1"/>
  <c r="M545" i="1"/>
  <c r="N545" i="1"/>
  <c r="O545" i="1"/>
  <c r="K30" i="1"/>
  <c r="L30" i="1"/>
  <c r="M30" i="1"/>
  <c r="N30" i="1"/>
  <c r="O30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124" i="1"/>
  <c r="L124" i="1"/>
  <c r="M124" i="1"/>
  <c r="N124" i="1"/>
  <c r="O124" i="1"/>
  <c r="K422" i="1"/>
  <c r="L422" i="1"/>
  <c r="M422" i="1"/>
  <c r="N422" i="1"/>
  <c r="O422" i="1"/>
  <c r="K423" i="1"/>
  <c r="L423" i="1"/>
  <c r="M423" i="1"/>
  <c r="N423" i="1"/>
  <c r="O423" i="1"/>
  <c r="K281" i="1"/>
  <c r="L281" i="1"/>
  <c r="M281" i="1"/>
  <c r="N281" i="1"/>
  <c r="O281" i="1"/>
  <c r="K280" i="1"/>
  <c r="L280" i="1"/>
  <c r="M280" i="1"/>
  <c r="N280" i="1"/>
  <c r="O280" i="1"/>
  <c r="K222" i="1"/>
  <c r="L222" i="1"/>
  <c r="M222" i="1"/>
  <c r="N222" i="1"/>
  <c r="O222" i="1"/>
  <c r="K223" i="1"/>
  <c r="L223" i="1"/>
  <c r="M223" i="1"/>
  <c r="N223" i="1"/>
  <c r="O223" i="1"/>
  <c r="K48" i="1"/>
  <c r="R48" i="1" s="1"/>
  <c r="T48" i="1" s="1"/>
  <c r="L48" i="1"/>
  <c r="M48" i="1"/>
  <c r="O48" i="1"/>
  <c r="K49" i="1"/>
  <c r="R49" i="1" s="1"/>
  <c r="T49" i="1" s="1"/>
  <c r="L49" i="1"/>
  <c r="M49" i="1"/>
  <c r="O49" i="1"/>
  <c r="K50" i="1"/>
  <c r="L50" i="1"/>
  <c r="M50" i="1"/>
  <c r="O50" i="1"/>
  <c r="R50" i="1"/>
  <c r="T50" i="1" s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19" i="1"/>
  <c r="L119" i="1"/>
  <c r="M119" i="1"/>
  <c r="N119" i="1"/>
  <c r="O119" i="1"/>
  <c r="K67" i="1"/>
  <c r="L67" i="1"/>
  <c r="M67" i="1"/>
  <c r="N67" i="1"/>
  <c r="O67" i="1"/>
  <c r="K118" i="1"/>
  <c r="L118" i="1"/>
  <c r="M118" i="1"/>
  <c r="N118" i="1"/>
  <c r="O118" i="1"/>
  <c r="K117" i="1"/>
  <c r="L117" i="1"/>
  <c r="M117" i="1"/>
  <c r="N117" i="1"/>
  <c r="O117" i="1"/>
  <c r="O71" i="1"/>
  <c r="K71" i="1"/>
  <c r="R71" i="1" s="1"/>
  <c r="T71" i="1" s="1"/>
  <c r="L71" i="1"/>
  <c r="M71" i="1"/>
  <c r="S224" i="1" l="1"/>
  <c r="S545" i="1"/>
  <c r="R225" i="1"/>
  <c r="T225" i="1" s="1"/>
  <c r="S30" i="1"/>
  <c r="Q545" i="1"/>
  <c r="S20" i="1"/>
  <c r="Q20" i="1"/>
  <c r="R421" i="1"/>
  <c r="T421" i="1" s="1"/>
  <c r="R226" i="1"/>
  <c r="T226" i="1" s="1"/>
  <c r="Q30" i="1"/>
  <c r="R545" i="1"/>
  <c r="T545" i="1" s="1"/>
  <c r="S227" i="1"/>
  <c r="Q224" i="1"/>
  <c r="R30" i="1"/>
  <c r="T30" i="1" s="1"/>
  <c r="Q225" i="1"/>
  <c r="Q227" i="1"/>
  <c r="Q226" i="1"/>
  <c r="S124" i="1"/>
  <c r="S225" i="1"/>
  <c r="R224" i="1"/>
  <c r="T224" i="1" s="1"/>
  <c r="R227" i="1"/>
  <c r="T227" i="1" s="1"/>
  <c r="S226" i="1"/>
  <c r="R423" i="1"/>
  <c r="T423" i="1" s="1"/>
  <c r="S422" i="1"/>
  <c r="R124" i="1"/>
  <c r="T124" i="1" s="1"/>
  <c r="S280" i="1"/>
  <c r="Q422" i="1"/>
  <c r="Q124" i="1"/>
  <c r="R222" i="1"/>
  <c r="T222" i="1" s="1"/>
  <c r="Q423" i="1"/>
  <c r="R280" i="1"/>
  <c r="T280" i="1" s="1"/>
  <c r="R223" i="1"/>
  <c r="T223" i="1" s="1"/>
  <c r="Q280" i="1"/>
  <c r="R281" i="1"/>
  <c r="T281" i="1" s="1"/>
  <c r="S423" i="1"/>
  <c r="R422" i="1"/>
  <c r="T422" i="1" s="1"/>
  <c r="Q281" i="1"/>
  <c r="S281" i="1"/>
  <c r="Q48" i="1"/>
  <c r="S223" i="1"/>
  <c r="R119" i="1"/>
  <c r="T119" i="1" s="1"/>
  <c r="S120" i="1"/>
  <c r="Q121" i="1"/>
  <c r="Q222" i="1"/>
  <c r="S222" i="1"/>
  <c r="S119" i="1"/>
  <c r="Q120" i="1"/>
  <c r="Q49" i="1"/>
  <c r="Q223" i="1"/>
  <c r="S123" i="1"/>
  <c r="S48" i="1"/>
  <c r="R121" i="1"/>
  <c r="T121" i="1" s="1"/>
  <c r="S50" i="1"/>
  <c r="Q50" i="1"/>
  <c r="S49" i="1"/>
  <c r="Q122" i="1"/>
  <c r="Q119" i="1"/>
  <c r="S121" i="1"/>
  <c r="Q123" i="1"/>
  <c r="S122" i="1"/>
  <c r="R123" i="1"/>
  <c r="T123" i="1" s="1"/>
  <c r="R120" i="1"/>
  <c r="T120" i="1" s="1"/>
  <c r="R122" i="1"/>
  <c r="T122" i="1" s="1"/>
  <c r="R117" i="1"/>
  <c r="T117" i="1" s="1"/>
  <c r="R118" i="1"/>
  <c r="T118" i="1" s="1"/>
  <c r="R67" i="1"/>
  <c r="T67" i="1" s="1"/>
  <c r="S67" i="1"/>
  <c r="Q67" i="1"/>
  <c r="S71" i="1"/>
  <c r="S117" i="1"/>
  <c r="Q118" i="1"/>
  <c r="Q117" i="1"/>
  <c r="S118" i="1"/>
  <c r="Q71" i="1"/>
  <c r="T576" i="1"/>
  <c r="K530" i="1"/>
  <c r="L530" i="1"/>
  <c r="M530" i="1"/>
  <c r="N530" i="1"/>
  <c r="O530" i="1"/>
  <c r="J236" i="1"/>
  <c r="K236" i="1"/>
  <c r="L236" i="1"/>
  <c r="M236" i="1"/>
  <c r="N236" i="1"/>
  <c r="O236" i="1"/>
  <c r="K76" i="1"/>
  <c r="L76" i="1"/>
  <c r="M76" i="1"/>
  <c r="N76" i="1"/>
  <c r="O76" i="1"/>
  <c r="K420" i="1"/>
  <c r="L420" i="1"/>
  <c r="M420" i="1"/>
  <c r="N420" i="1"/>
  <c r="O420" i="1"/>
  <c r="K419" i="1"/>
  <c r="L419" i="1"/>
  <c r="M419" i="1"/>
  <c r="N419" i="1"/>
  <c r="O419" i="1"/>
  <c r="K116" i="1"/>
  <c r="L116" i="1"/>
  <c r="M116" i="1"/>
  <c r="N116" i="1"/>
  <c r="O116" i="1"/>
  <c r="K66" i="1"/>
  <c r="L66" i="1"/>
  <c r="M66" i="1"/>
  <c r="N66" i="1"/>
  <c r="O66" i="1"/>
  <c r="K637" i="1"/>
  <c r="L637" i="1"/>
  <c r="M637" i="1"/>
  <c r="N637" i="1"/>
  <c r="O637" i="1"/>
  <c r="K383" i="1"/>
  <c r="L383" i="1"/>
  <c r="M383" i="1"/>
  <c r="N383" i="1"/>
  <c r="O383" i="1"/>
  <c r="S530" i="1" l="1"/>
  <c r="R530" i="1"/>
  <c r="T530" i="1" s="1"/>
  <c r="Q236" i="1"/>
  <c r="Q530" i="1"/>
  <c r="R236" i="1"/>
  <c r="T236" i="1" s="1"/>
  <c r="R419" i="1"/>
  <c r="T419" i="1" s="1"/>
  <c r="R420" i="1"/>
  <c r="T420" i="1" s="1"/>
  <c r="S236" i="1"/>
  <c r="S420" i="1"/>
  <c r="Q76" i="1"/>
  <c r="Q116" i="1"/>
  <c r="S76" i="1"/>
  <c r="R76" i="1"/>
  <c r="T76" i="1" s="1"/>
  <c r="S419" i="1"/>
  <c r="S637" i="1"/>
  <c r="R116" i="1"/>
  <c r="T116" i="1" s="1"/>
  <c r="Q420" i="1"/>
  <c r="Q419" i="1"/>
  <c r="S116" i="1"/>
  <c r="Q637" i="1"/>
  <c r="S66" i="1"/>
  <c r="Q66" i="1"/>
  <c r="R66" i="1"/>
  <c r="T66" i="1" s="1"/>
  <c r="Q383" i="1"/>
  <c r="S383" i="1"/>
  <c r="R637" i="1"/>
  <c r="T637" i="1" s="1"/>
  <c r="R383" i="1"/>
  <c r="T383" i="1" s="1"/>
  <c r="K74" i="1" l="1"/>
  <c r="L74" i="1"/>
  <c r="M74" i="1"/>
  <c r="N74" i="1"/>
  <c r="R74" i="1" s="1"/>
  <c r="T74" i="1" s="1"/>
  <c r="O74" i="1"/>
  <c r="K75" i="1"/>
  <c r="L75" i="1"/>
  <c r="M75" i="1"/>
  <c r="N75" i="1"/>
  <c r="O75" i="1"/>
  <c r="K417" i="1"/>
  <c r="L417" i="1"/>
  <c r="M417" i="1"/>
  <c r="N417" i="1"/>
  <c r="O417" i="1"/>
  <c r="K418" i="1"/>
  <c r="L418" i="1"/>
  <c r="M418" i="1"/>
  <c r="N418" i="1"/>
  <c r="O418" i="1"/>
  <c r="K416" i="1"/>
  <c r="L416" i="1"/>
  <c r="M416" i="1"/>
  <c r="N416" i="1"/>
  <c r="O416" i="1"/>
  <c r="K415" i="1"/>
  <c r="L415" i="1"/>
  <c r="M415" i="1"/>
  <c r="N415" i="1"/>
  <c r="O415" i="1"/>
  <c r="K37" i="1"/>
  <c r="L37" i="1"/>
  <c r="M37" i="1"/>
  <c r="N37" i="1"/>
  <c r="O37" i="1"/>
  <c r="K539" i="1"/>
  <c r="L539" i="1"/>
  <c r="M539" i="1"/>
  <c r="N539" i="1"/>
  <c r="O539" i="1"/>
  <c r="R418" i="1" l="1"/>
  <c r="T418" i="1" s="1"/>
  <c r="R416" i="1"/>
  <c r="T416" i="1" s="1"/>
  <c r="S74" i="1"/>
  <c r="R417" i="1"/>
  <c r="T417" i="1" s="1"/>
  <c r="S37" i="1"/>
  <c r="S75" i="1"/>
  <c r="Q75" i="1"/>
  <c r="R75" i="1"/>
  <c r="T75" i="1" s="1"/>
  <c r="Q74" i="1"/>
  <c r="S415" i="1"/>
  <c r="Q416" i="1"/>
  <c r="Q418" i="1"/>
  <c r="S418" i="1"/>
  <c r="S416" i="1"/>
  <c r="S417" i="1"/>
  <c r="Q417" i="1"/>
  <c r="Q415" i="1"/>
  <c r="Q37" i="1"/>
  <c r="R415" i="1"/>
  <c r="T415" i="1" s="1"/>
  <c r="Q539" i="1"/>
  <c r="S539" i="1"/>
  <c r="R37" i="1"/>
  <c r="T37" i="1" s="1"/>
  <c r="R539" i="1"/>
  <c r="T539" i="1" s="1"/>
  <c r="K221" i="1" l="1"/>
  <c r="L221" i="1"/>
  <c r="M221" i="1"/>
  <c r="N221" i="1"/>
  <c r="O221" i="1"/>
  <c r="K177" i="1"/>
  <c r="L177" i="1"/>
  <c r="M177" i="1"/>
  <c r="N177" i="1"/>
  <c r="O177" i="1"/>
  <c r="K178" i="1"/>
  <c r="L178" i="1"/>
  <c r="M178" i="1"/>
  <c r="N178" i="1"/>
  <c r="O178" i="1"/>
  <c r="K175" i="1"/>
  <c r="L175" i="1"/>
  <c r="M175" i="1"/>
  <c r="N175" i="1"/>
  <c r="O175" i="1"/>
  <c r="K176" i="1"/>
  <c r="L176" i="1"/>
  <c r="M176" i="1"/>
  <c r="N176" i="1"/>
  <c r="O176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408" i="1"/>
  <c r="L408" i="1"/>
  <c r="M408" i="1"/>
  <c r="N408" i="1"/>
  <c r="O408" i="1"/>
  <c r="K409" i="1"/>
  <c r="L409" i="1"/>
  <c r="M409" i="1"/>
  <c r="N409" i="1"/>
  <c r="O409" i="1"/>
  <c r="K410" i="1"/>
  <c r="L410" i="1"/>
  <c r="M410" i="1"/>
  <c r="N410" i="1"/>
  <c r="O410" i="1"/>
  <c r="K411" i="1"/>
  <c r="L411" i="1"/>
  <c r="M411" i="1"/>
  <c r="N411" i="1"/>
  <c r="O411" i="1"/>
  <c r="K412" i="1"/>
  <c r="L412" i="1"/>
  <c r="M412" i="1"/>
  <c r="N412" i="1"/>
  <c r="O412" i="1"/>
  <c r="K413" i="1"/>
  <c r="L413" i="1"/>
  <c r="M413" i="1"/>
  <c r="N413" i="1"/>
  <c r="O413" i="1"/>
  <c r="K414" i="1"/>
  <c r="L414" i="1"/>
  <c r="M414" i="1"/>
  <c r="N414" i="1"/>
  <c r="O414" i="1"/>
  <c r="K292" i="1"/>
  <c r="L292" i="1"/>
  <c r="M292" i="1"/>
  <c r="N292" i="1"/>
  <c r="O292" i="1"/>
  <c r="K293" i="1"/>
  <c r="L293" i="1"/>
  <c r="M293" i="1"/>
  <c r="N293" i="1"/>
  <c r="O293" i="1"/>
  <c r="K294" i="1"/>
  <c r="L294" i="1"/>
  <c r="M294" i="1"/>
  <c r="N294" i="1"/>
  <c r="O294" i="1"/>
  <c r="K295" i="1"/>
  <c r="L295" i="1"/>
  <c r="M295" i="1"/>
  <c r="N295" i="1"/>
  <c r="O295" i="1"/>
  <c r="K630" i="1"/>
  <c r="L630" i="1"/>
  <c r="M630" i="1"/>
  <c r="N630" i="1"/>
  <c r="O630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220" i="1"/>
  <c r="L220" i="1"/>
  <c r="M220" i="1"/>
  <c r="N220" i="1"/>
  <c r="O220" i="1"/>
  <c r="K173" i="1"/>
  <c r="L173" i="1"/>
  <c r="M173" i="1"/>
  <c r="N173" i="1"/>
  <c r="O173" i="1"/>
  <c r="K174" i="1"/>
  <c r="L174" i="1"/>
  <c r="M174" i="1"/>
  <c r="N174" i="1"/>
  <c r="O174" i="1"/>
  <c r="K179" i="1"/>
  <c r="L179" i="1"/>
  <c r="M179" i="1"/>
  <c r="N179" i="1"/>
  <c r="O179" i="1"/>
  <c r="K316" i="1"/>
  <c r="L316" i="1"/>
  <c r="M316" i="1"/>
  <c r="N316" i="1"/>
  <c r="O316" i="1"/>
  <c r="K171" i="1"/>
  <c r="L171" i="1"/>
  <c r="M171" i="1"/>
  <c r="N171" i="1"/>
  <c r="O171" i="1"/>
  <c r="K172" i="1"/>
  <c r="L172" i="1"/>
  <c r="M172" i="1"/>
  <c r="N172" i="1"/>
  <c r="O172" i="1"/>
  <c r="K599" i="1"/>
  <c r="L599" i="1"/>
  <c r="M599" i="1"/>
  <c r="N599" i="1"/>
  <c r="O599" i="1"/>
  <c r="K266" i="1"/>
  <c r="L266" i="1"/>
  <c r="M266" i="1"/>
  <c r="N266" i="1"/>
  <c r="O266" i="1"/>
  <c r="K598" i="1"/>
  <c r="L598" i="1"/>
  <c r="M598" i="1"/>
  <c r="N598" i="1"/>
  <c r="O598" i="1"/>
  <c r="S177" i="1" l="1"/>
  <c r="R403" i="1"/>
  <c r="T403" i="1" s="1"/>
  <c r="R175" i="1"/>
  <c r="T175" i="1" s="1"/>
  <c r="R178" i="1"/>
  <c r="T178" i="1" s="1"/>
  <c r="S176" i="1"/>
  <c r="R176" i="1"/>
  <c r="T176" i="1" s="1"/>
  <c r="R221" i="1"/>
  <c r="T221" i="1" s="1"/>
  <c r="R407" i="1"/>
  <c r="T407" i="1" s="1"/>
  <c r="R404" i="1"/>
  <c r="T404" i="1" s="1"/>
  <c r="S402" i="1"/>
  <c r="Q177" i="1"/>
  <c r="R218" i="1"/>
  <c r="T218" i="1" s="1"/>
  <c r="S175" i="1"/>
  <c r="Q221" i="1"/>
  <c r="S221" i="1"/>
  <c r="R411" i="1"/>
  <c r="T411" i="1" s="1"/>
  <c r="S410" i="1"/>
  <c r="S409" i="1"/>
  <c r="S292" i="1"/>
  <c r="S411" i="1"/>
  <c r="Q176" i="1"/>
  <c r="Q175" i="1"/>
  <c r="R293" i="1"/>
  <c r="T293" i="1" s="1"/>
  <c r="Q402" i="1"/>
  <c r="S178" i="1"/>
  <c r="Q178" i="1"/>
  <c r="R177" i="1"/>
  <c r="T177" i="1" s="1"/>
  <c r="R294" i="1"/>
  <c r="T294" i="1" s="1"/>
  <c r="Q412" i="1"/>
  <c r="S406" i="1"/>
  <c r="Q408" i="1"/>
  <c r="S407" i="1"/>
  <c r="S414" i="1"/>
  <c r="Q414" i="1"/>
  <c r="S413" i="1"/>
  <c r="Q404" i="1"/>
  <c r="Q410" i="1"/>
  <c r="S217" i="1"/>
  <c r="Q413" i="1"/>
  <c r="Q409" i="1"/>
  <c r="Q406" i="1"/>
  <c r="S405" i="1"/>
  <c r="Q405" i="1"/>
  <c r="Q294" i="1"/>
  <c r="R412" i="1"/>
  <c r="T412" i="1" s="1"/>
  <c r="R408" i="1"/>
  <c r="T408" i="1" s="1"/>
  <c r="S404" i="1"/>
  <c r="Q292" i="1"/>
  <c r="S412" i="1"/>
  <c r="S408" i="1"/>
  <c r="S403" i="1"/>
  <c r="R414" i="1"/>
  <c r="T414" i="1" s="1"/>
  <c r="Q411" i="1"/>
  <c r="R410" i="1"/>
  <c r="T410" i="1" s="1"/>
  <c r="Q407" i="1"/>
  <c r="R406" i="1"/>
  <c r="T406" i="1" s="1"/>
  <c r="Q403" i="1"/>
  <c r="R402" i="1"/>
  <c r="T402" i="1" s="1"/>
  <c r="R413" i="1"/>
  <c r="T413" i="1" s="1"/>
  <c r="R409" i="1"/>
  <c r="T409" i="1" s="1"/>
  <c r="R405" i="1"/>
  <c r="T405" i="1" s="1"/>
  <c r="Q295" i="1"/>
  <c r="Q293" i="1"/>
  <c r="S630" i="1"/>
  <c r="S294" i="1"/>
  <c r="S295" i="1"/>
  <c r="S293" i="1"/>
  <c r="R292" i="1"/>
  <c r="T292" i="1" s="1"/>
  <c r="R295" i="1"/>
  <c r="T295" i="1" s="1"/>
  <c r="R630" i="1"/>
  <c r="T630" i="1" s="1"/>
  <c r="S173" i="1"/>
  <c r="Q630" i="1"/>
  <c r="Q217" i="1"/>
  <c r="R174" i="1"/>
  <c r="T174" i="1" s="1"/>
  <c r="R219" i="1"/>
  <c r="T219" i="1" s="1"/>
  <c r="S316" i="1"/>
  <c r="S174" i="1"/>
  <c r="R172" i="1"/>
  <c r="T172" i="1" s="1"/>
  <c r="S171" i="1"/>
  <c r="R171" i="1"/>
  <c r="T171" i="1" s="1"/>
  <c r="Q173" i="1"/>
  <c r="S220" i="1"/>
  <c r="Q220" i="1"/>
  <c r="Q219" i="1"/>
  <c r="Q316" i="1"/>
  <c r="S179" i="1"/>
  <c r="Q179" i="1"/>
  <c r="S218" i="1"/>
  <c r="Q218" i="1"/>
  <c r="R217" i="1"/>
  <c r="T217" i="1" s="1"/>
  <c r="R220" i="1"/>
  <c r="T220" i="1" s="1"/>
  <c r="S219" i="1"/>
  <c r="Q174" i="1"/>
  <c r="R173" i="1"/>
  <c r="T173" i="1" s="1"/>
  <c r="R179" i="1"/>
  <c r="T179" i="1" s="1"/>
  <c r="R598" i="1"/>
  <c r="T598" i="1" s="1"/>
  <c r="Q172" i="1"/>
  <c r="S172" i="1"/>
  <c r="S599" i="1"/>
  <c r="Q171" i="1"/>
  <c r="R316" i="1"/>
  <c r="T316" i="1" s="1"/>
  <c r="Q599" i="1"/>
  <c r="S266" i="1"/>
  <c r="R599" i="1"/>
  <c r="T599" i="1" s="1"/>
  <c r="Q266" i="1"/>
  <c r="R266" i="1"/>
  <c r="T266" i="1" s="1"/>
  <c r="S598" i="1"/>
  <c r="Q598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7" i="1"/>
  <c r="L57" i="1"/>
  <c r="M57" i="1"/>
  <c r="N57" i="1"/>
  <c r="O57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113" i="1"/>
  <c r="L113" i="1"/>
  <c r="M113" i="1"/>
  <c r="N113" i="1"/>
  <c r="O113" i="1"/>
  <c r="K114" i="1"/>
  <c r="L114" i="1"/>
  <c r="M114" i="1"/>
  <c r="N114" i="1"/>
  <c r="O114" i="1"/>
  <c r="K605" i="1"/>
  <c r="L605" i="1"/>
  <c r="M605" i="1"/>
  <c r="N605" i="1"/>
  <c r="O605" i="1"/>
  <c r="K33" i="1"/>
  <c r="L33" i="1"/>
  <c r="M33" i="1"/>
  <c r="N33" i="1"/>
  <c r="O33" i="1"/>
  <c r="K34" i="1"/>
  <c r="L34" i="1"/>
  <c r="M34" i="1"/>
  <c r="N34" i="1"/>
  <c r="O34" i="1"/>
  <c r="K36" i="1"/>
  <c r="L36" i="1"/>
  <c r="M36" i="1"/>
  <c r="N36" i="1"/>
  <c r="O36" i="1"/>
  <c r="S112" i="1" l="1"/>
  <c r="R113" i="1"/>
  <c r="T113" i="1" s="1"/>
  <c r="R110" i="1"/>
  <c r="T110" i="1" s="1"/>
  <c r="R62" i="1"/>
  <c r="T62" i="1" s="1"/>
  <c r="S113" i="1"/>
  <c r="S109" i="1"/>
  <c r="S63" i="1"/>
  <c r="R61" i="1"/>
  <c r="T61" i="1" s="1"/>
  <c r="S60" i="1"/>
  <c r="Q57" i="1"/>
  <c r="S62" i="1"/>
  <c r="S57" i="1"/>
  <c r="R33" i="1"/>
  <c r="T33" i="1" s="1"/>
  <c r="R114" i="1"/>
  <c r="T114" i="1" s="1"/>
  <c r="S605" i="1"/>
  <c r="S114" i="1"/>
  <c r="Q63" i="1"/>
  <c r="S61" i="1"/>
  <c r="Q605" i="1"/>
  <c r="Q60" i="1"/>
  <c r="R63" i="1"/>
  <c r="T63" i="1" s="1"/>
  <c r="Q62" i="1"/>
  <c r="Q61" i="1"/>
  <c r="R60" i="1"/>
  <c r="T60" i="1" s="1"/>
  <c r="Q113" i="1"/>
  <c r="Q112" i="1"/>
  <c r="S111" i="1"/>
  <c r="S110" i="1"/>
  <c r="Q111" i="1"/>
  <c r="Q109" i="1"/>
  <c r="S33" i="1"/>
  <c r="Q114" i="1"/>
  <c r="R57" i="1"/>
  <c r="T57" i="1" s="1"/>
  <c r="R112" i="1"/>
  <c r="T112" i="1" s="1"/>
  <c r="Q110" i="1"/>
  <c r="R109" i="1"/>
  <c r="T109" i="1" s="1"/>
  <c r="R111" i="1"/>
  <c r="T111" i="1" s="1"/>
  <c r="R605" i="1"/>
  <c r="T605" i="1" s="1"/>
  <c r="S34" i="1"/>
  <c r="Q34" i="1"/>
  <c r="Q33" i="1"/>
  <c r="R34" i="1"/>
  <c r="T34" i="1" s="1"/>
  <c r="S36" i="1"/>
  <c r="R36" i="1"/>
  <c r="T36" i="1" s="1"/>
  <c r="Q36" i="1"/>
  <c r="K398" i="1" l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K136" i="1"/>
  <c r="L136" i="1"/>
  <c r="M136" i="1"/>
  <c r="N136" i="1"/>
  <c r="O136" i="1"/>
  <c r="K137" i="1"/>
  <c r="L137" i="1"/>
  <c r="M137" i="1"/>
  <c r="N137" i="1"/>
  <c r="O137" i="1"/>
  <c r="R401" i="1" l="1"/>
  <c r="T401" i="1" s="1"/>
  <c r="R126" i="1"/>
  <c r="T126" i="1" s="1"/>
  <c r="R125" i="1"/>
  <c r="T125" i="1" s="1"/>
  <c r="R398" i="1"/>
  <c r="T398" i="1" s="1"/>
  <c r="R130" i="1"/>
  <c r="T130" i="1" s="1"/>
  <c r="Q398" i="1"/>
  <c r="S136" i="1"/>
  <c r="R134" i="1"/>
  <c r="T134" i="1" s="1"/>
  <c r="R400" i="1"/>
  <c r="T400" i="1" s="1"/>
  <c r="R137" i="1"/>
  <c r="T137" i="1" s="1"/>
  <c r="S133" i="1"/>
  <c r="R131" i="1"/>
  <c r="T131" i="1" s="1"/>
  <c r="S129" i="1"/>
  <c r="S400" i="1"/>
  <c r="Q401" i="1"/>
  <c r="S398" i="1"/>
  <c r="S399" i="1"/>
  <c r="Q399" i="1"/>
  <c r="S401" i="1"/>
  <c r="Q400" i="1"/>
  <c r="R399" i="1"/>
  <c r="T399" i="1" s="1"/>
  <c r="Q133" i="1"/>
  <c r="R133" i="1"/>
  <c r="T133" i="1" s="1"/>
  <c r="S132" i="1"/>
  <c r="Q132" i="1"/>
  <c r="S131" i="1"/>
  <c r="S126" i="1"/>
  <c r="Q137" i="1"/>
  <c r="Q136" i="1"/>
  <c r="Q130" i="1"/>
  <c r="Q129" i="1"/>
  <c r="Q127" i="1"/>
  <c r="S137" i="1"/>
  <c r="R136" i="1"/>
  <c r="T136" i="1" s="1"/>
  <c r="S135" i="1"/>
  <c r="Q135" i="1"/>
  <c r="S134" i="1"/>
  <c r="S130" i="1"/>
  <c r="R129" i="1"/>
  <c r="T129" i="1" s="1"/>
  <c r="S128" i="1"/>
  <c r="Q125" i="1"/>
  <c r="S127" i="1"/>
  <c r="S125" i="1"/>
  <c r="Q128" i="1"/>
  <c r="R127" i="1"/>
  <c r="T127" i="1" s="1"/>
  <c r="Q126" i="1"/>
  <c r="Q134" i="1"/>
  <c r="Q131" i="1"/>
  <c r="R135" i="1"/>
  <c r="T135" i="1" s="1"/>
  <c r="R132" i="1"/>
  <c r="T132" i="1" s="1"/>
  <c r="R128" i="1"/>
  <c r="T128" i="1" s="1"/>
  <c r="K282" i="1" l="1"/>
  <c r="L282" i="1"/>
  <c r="M282" i="1"/>
  <c r="N282" i="1"/>
  <c r="O282" i="1"/>
  <c r="K264" i="1"/>
  <c r="L264" i="1"/>
  <c r="M264" i="1"/>
  <c r="N264" i="1"/>
  <c r="O264" i="1"/>
  <c r="K265" i="1"/>
  <c r="L265" i="1"/>
  <c r="M265" i="1"/>
  <c r="N265" i="1"/>
  <c r="O265" i="1"/>
  <c r="N29" i="1"/>
  <c r="K29" i="1"/>
  <c r="L29" i="1"/>
  <c r="M29" i="1"/>
  <c r="O29" i="1"/>
  <c r="K261" i="1"/>
  <c r="L261" i="1"/>
  <c r="M261" i="1"/>
  <c r="N261" i="1"/>
  <c r="O261" i="1"/>
  <c r="K262" i="1"/>
  <c r="L262" i="1"/>
  <c r="M262" i="1"/>
  <c r="N262" i="1"/>
  <c r="O262" i="1"/>
  <c r="K263" i="1"/>
  <c r="L263" i="1"/>
  <c r="M263" i="1"/>
  <c r="N263" i="1"/>
  <c r="O263" i="1"/>
  <c r="K260" i="1"/>
  <c r="L260" i="1"/>
  <c r="M260" i="1"/>
  <c r="N260" i="1"/>
  <c r="O260" i="1"/>
  <c r="K576" i="1"/>
  <c r="L576" i="1"/>
  <c r="M576" i="1"/>
  <c r="N576" i="1"/>
  <c r="O576" i="1"/>
  <c r="K529" i="1"/>
  <c r="L529" i="1"/>
  <c r="M529" i="1"/>
  <c r="N529" i="1"/>
  <c r="O529" i="1"/>
  <c r="K639" i="1"/>
  <c r="L639" i="1"/>
  <c r="M639" i="1"/>
  <c r="N639" i="1"/>
  <c r="O639" i="1"/>
  <c r="K193" i="1"/>
  <c r="L193" i="1"/>
  <c r="M193" i="1"/>
  <c r="N193" i="1"/>
  <c r="O193" i="1"/>
  <c r="K309" i="1"/>
  <c r="L309" i="1"/>
  <c r="M309" i="1"/>
  <c r="N309" i="1"/>
  <c r="O309" i="1"/>
  <c r="K239" i="1"/>
  <c r="L239" i="1"/>
  <c r="M239" i="1"/>
  <c r="N239" i="1"/>
  <c r="O239" i="1"/>
  <c r="K216" i="1"/>
  <c r="L216" i="1"/>
  <c r="M216" i="1"/>
  <c r="N216" i="1"/>
  <c r="O216" i="1"/>
  <c r="K526" i="1"/>
  <c r="L526" i="1"/>
  <c r="M526" i="1"/>
  <c r="N526" i="1"/>
  <c r="O526" i="1"/>
  <c r="K528" i="1"/>
  <c r="L528" i="1"/>
  <c r="M528" i="1"/>
  <c r="N528" i="1"/>
  <c r="O528" i="1"/>
  <c r="K538" i="1"/>
  <c r="L538" i="1"/>
  <c r="M538" i="1"/>
  <c r="N538" i="1"/>
  <c r="O538" i="1"/>
  <c r="T548" i="1"/>
  <c r="K548" i="1"/>
  <c r="L548" i="1"/>
  <c r="M548" i="1"/>
  <c r="N548" i="1"/>
  <c r="O548" i="1"/>
  <c r="K629" i="1"/>
  <c r="L629" i="1"/>
  <c r="M629" i="1"/>
  <c r="N629" i="1"/>
  <c r="O629" i="1"/>
  <c r="K568" i="1"/>
  <c r="L568" i="1"/>
  <c r="M568" i="1"/>
  <c r="N568" i="1"/>
  <c r="O568" i="1"/>
  <c r="K596" i="1"/>
  <c r="L596" i="1"/>
  <c r="M596" i="1"/>
  <c r="N596" i="1"/>
  <c r="O596" i="1"/>
  <c r="K597" i="1"/>
  <c r="L597" i="1"/>
  <c r="M597" i="1"/>
  <c r="N597" i="1"/>
  <c r="O597" i="1"/>
  <c r="S282" i="1" l="1"/>
  <c r="S264" i="1"/>
  <c r="R264" i="1"/>
  <c r="T264" i="1" s="1"/>
  <c r="Q282" i="1"/>
  <c r="R262" i="1"/>
  <c r="T262" i="1" s="1"/>
  <c r="R282" i="1"/>
  <c r="T282" i="1" s="1"/>
  <c r="Q265" i="1"/>
  <c r="S265" i="1"/>
  <c r="Q264" i="1"/>
  <c r="R265" i="1"/>
  <c r="T265" i="1" s="1"/>
  <c r="S29" i="1"/>
  <c r="Q29" i="1"/>
  <c r="R29" i="1"/>
  <c r="T29" i="1" s="1"/>
  <c r="Q263" i="1"/>
  <c r="S576" i="1"/>
  <c r="S260" i="1"/>
  <c r="S529" i="1"/>
  <c r="Q260" i="1"/>
  <c r="R263" i="1"/>
  <c r="T263" i="1" s="1"/>
  <c r="S261" i="1"/>
  <c r="R260" i="1"/>
  <c r="T260" i="1" s="1"/>
  <c r="S263" i="1"/>
  <c r="S262" i="1"/>
  <c r="Q262" i="1"/>
  <c r="Q261" i="1"/>
  <c r="R261" i="1"/>
  <c r="T261" i="1" s="1"/>
  <c r="Q529" i="1"/>
  <c r="Q576" i="1"/>
  <c r="S639" i="1"/>
  <c r="R529" i="1"/>
  <c r="T529" i="1" s="1"/>
  <c r="R639" i="1"/>
  <c r="T639" i="1" s="1"/>
  <c r="Q639" i="1"/>
  <c r="R239" i="1"/>
  <c r="T239" i="1" s="1"/>
  <c r="R526" i="1"/>
  <c r="T526" i="1" s="1"/>
  <c r="S216" i="1"/>
  <c r="R193" i="1"/>
  <c r="T193" i="1" s="1"/>
  <c r="S526" i="1"/>
  <c r="S239" i="1"/>
  <c r="Q193" i="1"/>
  <c r="S193" i="1"/>
  <c r="R309" i="1"/>
  <c r="T309" i="1" s="1"/>
  <c r="S309" i="1"/>
  <c r="Q309" i="1"/>
  <c r="Q239" i="1"/>
  <c r="Q216" i="1"/>
  <c r="R216" i="1"/>
  <c r="T216" i="1" s="1"/>
  <c r="Q526" i="1"/>
  <c r="S528" i="1"/>
  <c r="R538" i="1"/>
  <c r="T538" i="1" s="1"/>
  <c r="Q528" i="1"/>
  <c r="R528" i="1"/>
  <c r="T528" i="1" s="1"/>
  <c r="Q538" i="1"/>
  <c r="R568" i="1"/>
  <c r="T568" i="1" s="1"/>
  <c r="S548" i="1"/>
  <c r="S538" i="1"/>
  <c r="Q548" i="1"/>
  <c r="R597" i="1"/>
  <c r="T597" i="1" s="1"/>
  <c r="S568" i="1"/>
  <c r="R629" i="1"/>
  <c r="T629" i="1" s="1"/>
  <c r="Q629" i="1"/>
  <c r="S629" i="1"/>
  <c r="R596" i="1"/>
  <c r="T596" i="1" s="1"/>
  <c r="S596" i="1"/>
  <c r="Q568" i="1"/>
  <c r="S597" i="1"/>
  <c r="Q596" i="1"/>
  <c r="Q597" i="1"/>
  <c r="J503" i="1"/>
  <c r="J510" i="1"/>
  <c r="J514" i="1"/>
  <c r="J95" i="1" l="1"/>
  <c r="J351" i="1" l="1"/>
  <c r="J322" i="1"/>
  <c r="J321" i="1"/>
  <c r="J320" i="1"/>
  <c r="J304" i="1"/>
  <c r="J284" i="1"/>
  <c r="J235" i="1"/>
  <c r="J144" i="1"/>
  <c r="J140" i="1"/>
  <c r="J84" i="1"/>
  <c r="J77" i="1"/>
  <c r="J73" i="1"/>
  <c r="J68" i="1"/>
  <c r="J51" i="1"/>
  <c r="J44" i="1"/>
  <c r="J43" i="1"/>
  <c r="J32" i="1"/>
  <c r="J15" i="1"/>
  <c r="J14" i="1"/>
  <c r="J484" i="1"/>
  <c r="J148" i="1"/>
  <c r="K268" i="1" l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76" i="1"/>
  <c r="L276" i="1"/>
  <c r="M276" i="1"/>
  <c r="N276" i="1"/>
  <c r="O276" i="1"/>
  <c r="K277" i="1"/>
  <c r="L277" i="1"/>
  <c r="M277" i="1"/>
  <c r="N277" i="1"/>
  <c r="O277" i="1"/>
  <c r="K278" i="1"/>
  <c r="L278" i="1"/>
  <c r="M278" i="1"/>
  <c r="N278" i="1"/>
  <c r="O278" i="1"/>
  <c r="K279" i="1"/>
  <c r="L279" i="1"/>
  <c r="M279" i="1"/>
  <c r="N279" i="1"/>
  <c r="O279" i="1"/>
  <c r="K267" i="1"/>
  <c r="L267" i="1"/>
  <c r="M267" i="1"/>
  <c r="N267" i="1"/>
  <c r="O267" i="1"/>
  <c r="O160" i="1"/>
  <c r="N160" i="1"/>
  <c r="M160" i="1"/>
  <c r="L160" i="1"/>
  <c r="K160" i="1"/>
  <c r="K604" i="1"/>
  <c r="L604" i="1"/>
  <c r="M604" i="1"/>
  <c r="N604" i="1"/>
  <c r="O604" i="1"/>
  <c r="K584" i="1"/>
  <c r="L584" i="1"/>
  <c r="M584" i="1"/>
  <c r="N584" i="1"/>
  <c r="O584" i="1"/>
  <c r="K636" i="1"/>
  <c r="L636" i="1"/>
  <c r="M636" i="1"/>
  <c r="N636" i="1"/>
  <c r="O636" i="1"/>
  <c r="R275" i="1" l="1"/>
  <c r="T275" i="1" s="1"/>
  <c r="R271" i="1"/>
  <c r="T271" i="1" s="1"/>
  <c r="R269" i="1"/>
  <c r="T269" i="1" s="1"/>
  <c r="S267" i="1"/>
  <c r="S268" i="1"/>
  <c r="S269" i="1"/>
  <c r="Q279" i="1"/>
  <c r="R267" i="1"/>
  <c r="T267" i="1" s="1"/>
  <c r="S279" i="1"/>
  <c r="S278" i="1"/>
  <c r="R276" i="1"/>
  <c r="T276" i="1" s="1"/>
  <c r="R160" i="1"/>
  <c r="T160" i="1" s="1"/>
  <c r="Q267" i="1"/>
  <c r="R278" i="1"/>
  <c r="T278" i="1" s="1"/>
  <c r="S274" i="1"/>
  <c r="Q275" i="1"/>
  <c r="S270" i="1"/>
  <c r="Q270" i="1"/>
  <c r="Q272" i="1"/>
  <c r="S271" i="1"/>
  <c r="R279" i="1"/>
  <c r="T279" i="1" s="1"/>
  <c r="S275" i="1"/>
  <c r="R274" i="1"/>
  <c r="T274" i="1" s="1"/>
  <c r="S273" i="1"/>
  <c r="Q273" i="1"/>
  <c r="S277" i="1"/>
  <c r="Q277" i="1"/>
  <c r="Q274" i="1"/>
  <c r="R272" i="1"/>
  <c r="T272" i="1" s="1"/>
  <c r="Q278" i="1"/>
  <c r="Q276" i="1"/>
  <c r="S276" i="1"/>
  <c r="S272" i="1"/>
  <c r="Q268" i="1"/>
  <c r="Q271" i="1"/>
  <c r="R270" i="1"/>
  <c r="T270" i="1" s="1"/>
  <c r="Q269" i="1"/>
  <c r="R268" i="1"/>
  <c r="T268" i="1" s="1"/>
  <c r="R277" i="1"/>
  <c r="T277" i="1" s="1"/>
  <c r="R273" i="1"/>
  <c r="T273" i="1" s="1"/>
  <c r="S604" i="1"/>
  <c r="S584" i="1"/>
  <c r="S160" i="1"/>
  <c r="Q160" i="1"/>
  <c r="Q604" i="1"/>
  <c r="R584" i="1"/>
  <c r="T584" i="1" s="1"/>
  <c r="R604" i="1"/>
  <c r="T604" i="1" s="1"/>
  <c r="S636" i="1"/>
  <c r="Q584" i="1"/>
  <c r="Q636" i="1"/>
  <c r="R636" i="1"/>
  <c r="T636" i="1" s="1"/>
  <c r="K525" i="1"/>
  <c r="L525" i="1"/>
  <c r="M525" i="1"/>
  <c r="N525" i="1"/>
  <c r="O525" i="1"/>
  <c r="K527" i="1"/>
  <c r="L527" i="1"/>
  <c r="M527" i="1"/>
  <c r="N527" i="1"/>
  <c r="O527" i="1"/>
  <c r="K169" i="1"/>
  <c r="L169" i="1"/>
  <c r="M169" i="1"/>
  <c r="N169" i="1"/>
  <c r="O169" i="1"/>
  <c r="K166" i="1"/>
  <c r="L166" i="1"/>
  <c r="M166" i="1"/>
  <c r="N166" i="1"/>
  <c r="O166" i="1"/>
  <c r="K167" i="1"/>
  <c r="L167" i="1"/>
  <c r="M167" i="1"/>
  <c r="N167" i="1"/>
  <c r="O167" i="1"/>
  <c r="K182" i="1"/>
  <c r="L182" i="1"/>
  <c r="M182" i="1"/>
  <c r="N182" i="1"/>
  <c r="O182" i="1"/>
  <c r="K583" i="1"/>
  <c r="L583" i="1"/>
  <c r="M583" i="1"/>
  <c r="N583" i="1"/>
  <c r="O583" i="1"/>
  <c r="L47" i="1"/>
  <c r="O47" i="1"/>
  <c r="M47" i="1"/>
  <c r="K47" i="1"/>
  <c r="R47" i="1" s="1"/>
  <c r="T47" i="1" s="1"/>
  <c r="K522" i="1"/>
  <c r="L522" i="1"/>
  <c r="M522" i="1"/>
  <c r="N522" i="1"/>
  <c r="O522" i="1"/>
  <c r="K523" i="1"/>
  <c r="L523" i="1"/>
  <c r="M523" i="1"/>
  <c r="N523" i="1"/>
  <c r="O523" i="1"/>
  <c r="K524" i="1"/>
  <c r="L524" i="1"/>
  <c r="M524" i="1"/>
  <c r="N524" i="1"/>
  <c r="O524" i="1"/>
  <c r="K397" i="1"/>
  <c r="L397" i="1"/>
  <c r="M397" i="1"/>
  <c r="N397" i="1"/>
  <c r="O397" i="1"/>
  <c r="K395" i="1"/>
  <c r="L395" i="1"/>
  <c r="M395" i="1"/>
  <c r="N395" i="1"/>
  <c r="O395" i="1"/>
  <c r="K396" i="1"/>
  <c r="L396" i="1"/>
  <c r="M396" i="1"/>
  <c r="N396" i="1"/>
  <c r="O396" i="1"/>
  <c r="R583" i="1" l="1"/>
  <c r="T583" i="1" s="1"/>
  <c r="R525" i="1"/>
  <c r="T525" i="1" s="1"/>
  <c r="S525" i="1"/>
  <c r="S522" i="1"/>
  <c r="Q522" i="1"/>
  <c r="R527" i="1"/>
  <c r="T527" i="1" s="1"/>
  <c r="Q524" i="1"/>
  <c r="S527" i="1"/>
  <c r="Q525" i="1"/>
  <c r="Q527" i="1"/>
  <c r="S166" i="1"/>
  <c r="Q169" i="1"/>
  <c r="S169" i="1"/>
  <c r="R167" i="1"/>
  <c r="T167" i="1" s="1"/>
  <c r="R396" i="1"/>
  <c r="T396" i="1" s="1"/>
  <c r="S397" i="1"/>
  <c r="R523" i="1"/>
  <c r="T523" i="1" s="1"/>
  <c r="S167" i="1"/>
  <c r="Q166" i="1"/>
  <c r="R169" i="1"/>
  <c r="T169" i="1" s="1"/>
  <c r="Q167" i="1"/>
  <c r="R166" i="1"/>
  <c r="T166" i="1" s="1"/>
  <c r="Q182" i="1"/>
  <c r="R182" i="1"/>
  <c r="T182" i="1" s="1"/>
  <c r="S182" i="1"/>
  <c r="S583" i="1"/>
  <c r="Q583" i="1"/>
  <c r="S47" i="1"/>
  <c r="Q47" i="1"/>
  <c r="Q397" i="1"/>
  <c r="S523" i="1"/>
  <c r="R524" i="1"/>
  <c r="T524" i="1" s="1"/>
  <c r="S524" i="1"/>
  <c r="Q523" i="1"/>
  <c r="R522" i="1"/>
  <c r="T522" i="1" s="1"/>
  <c r="Q395" i="1"/>
  <c r="S395" i="1"/>
  <c r="R397" i="1"/>
  <c r="T397" i="1" s="1"/>
  <c r="S396" i="1"/>
  <c r="Q396" i="1"/>
  <c r="R395" i="1"/>
  <c r="T395" i="1" s="1"/>
  <c r="K35" i="1" l="1"/>
  <c r="L35" i="1"/>
  <c r="M35" i="1"/>
  <c r="N35" i="1"/>
  <c r="O35" i="1"/>
  <c r="K106" i="1"/>
  <c r="L106" i="1"/>
  <c r="M106" i="1"/>
  <c r="N106" i="1"/>
  <c r="O106" i="1"/>
  <c r="K46" i="1"/>
  <c r="R46" i="1" s="1"/>
  <c r="T46" i="1" s="1"/>
  <c r="L46" i="1"/>
  <c r="M46" i="1"/>
  <c r="O46" i="1"/>
  <c r="K56" i="1"/>
  <c r="L56" i="1"/>
  <c r="M56" i="1"/>
  <c r="N56" i="1"/>
  <c r="O56" i="1"/>
  <c r="K521" i="1"/>
  <c r="L521" i="1"/>
  <c r="M521" i="1"/>
  <c r="N521" i="1"/>
  <c r="O521" i="1"/>
  <c r="J72" i="1"/>
  <c r="J54" i="1"/>
  <c r="S106" i="1" l="1"/>
  <c r="R35" i="1"/>
  <c r="T35" i="1" s="1"/>
  <c r="S35" i="1"/>
  <c r="Q35" i="1"/>
  <c r="R56" i="1"/>
  <c r="T56" i="1" s="1"/>
  <c r="S46" i="1"/>
  <c r="Q106" i="1"/>
  <c r="R106" i="1"/>
  <c r="T106" i="1" s="1"/>
  <c r="Q46" i="1"/>
  <c r="Q56" i="1"/>
  <c r="S56" i="1"/>
  <c r="S521" i="1"/>
  <c r="Q521" i="1"/>
  <c r="R521" i="1"/>
  <c r="T521" i="1" s="1"/>
  <c r="K259" i="1" l="1"/>
  <c r="L259" i="1"/>
  <c r="M259" i="1"/>
  <c r="N259" i="1"/>
  <c r="O259" i="1"/>
  <c r="S259" i="1" l="1"/>
  <c r="R259" i="1"/>
  <c r="T259" i="1" s="1"/>
  <c r="Q259" i="1"/>
  <c r="K17" i="1"/>
  <c r="L17" i="1"/>
  <c r="M17" i="1"/>
  <c r="N17" i="1"/>
  <c r="O17" i="1"/>
  <c r="K392" i="1"/>
  <c r="L392" i="1"/>
  <c r="M392" i="1"/>
  <c r="N392" i="1"/>
  <c r="O392" i="1"/>
  <c r="K52" i="1"/>
  <c r="L52" i="1"/>
  <c r="M52" i="1"/>
  <c r="N52" i="1"/>
  <c r="O52" i="1"/>
  <c r="K85" i="1"/>
  <c r="L85" i="1"/>
  <c r="M85" i="1"/>
  <c r="N85" i="1"/>
  <c r="O85" i="1"/>
  <c r="K519" i="1"/>
  <c r="L519" i="1"/>
  <c r="M519" i="1"/>
  <c r="N519" i="1"/>
  <c r="O519" i="1"/>
  <c r="K429" i="1"/>
  <c r="L429" i="1"/>
  <c r="M429" i="1"/>
  <c r="N429" i="1"/>
  <c r="O429" i="1"/>
  <c r="K541" i="1"/>
  <c r="L541" i="1"/>
  <c r="M541" i="1"/>
  <c r="N541" i="1"/>
  <c r="O541" i="1"/>
  <c r="R52" i="1" l="1"/>
  <c r="T52" i="1" s="1"/>
  <c r="R392" i="1"/>
  <c r="T392" i="1" s="1"/>
  <c r="R519" i="1"/>
  <c r="T519" i="1" s="1"/>
  <c r="S85" i="1"/>
  <c r="S52" i="1"/>
  <c r="S17" i="1"/>
  <c r="R17" i="1"/>
  <c r="T17" i="1" s="1"/>
  <c r="Q17" i="1"/>
  <c r="S392" i="1"/>
  <c r="Q52" i="1"/>
  <c r="Q392" i="1"/>
  <c r="Q85" i="1"/>
  <c r="S541" i="1"/>
  <c r="R85" i="1"/>
  <c r="T85" i="1" s="1"/>
  <c r="Q429" i="1"/>
  <c r="Q519" i="1"/>
  <c r="S519" i="1"/>
  <c r="S429" i="1"/>
  <c r="Q541" i="1"/>
  <c r="R429" i="1"/>
  <c r="T429" i="1" s="1"/>
  <c r="R541" i="1"/>
  <c r="T541" i="1" s="1"/>
  <c r="O643" i="1" l="1"/>
  <c r="N643" i="1"/>
  <c r="M643" i="1"/>
  <c r="L643" i="1"/>
  <c r="K643" i="1"/>
  <c r="O642" i="1"/>
  <c r="N642" i="1"/>
  <c r="M642" i="1"/>
  <c r="L642" i="1"/>
  <c r="K642" i="1"/>
  <c r="O641" i="1"/>
  <c r="N641" i="1"/>
  <c r="M641" i="1"/>
  <c r="L641" i="1"/>
  <c r="K641" i="1"/>
  <c r="O640" i="1"/>
  <c r="N640" i="1"/>
  <c r="M640" i="1"/>
  <c r="L640" i="1"/>
  <c r="K640" i="1"/>
  <c r="O638" i="1"/>
  <c r="N638" i="1"/>
  <c r="M638" i="1"/>
  <c r="L638" i="1"/>
  <c r="K638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2" i="1"/>
  <c r="N632" i="1"/>
  <c r="M632" i="1"/>
  <c r="L632" i="1"/>
  <c r="K632" i="1"/>
  <c r="O631" i="1"/>
  <c r="N631" i="1"/>
  <c r="M631" i="1"/>
  <c r="L631" i="1"/>
  <c r="K631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7" i="1"/>
  <c r="N547" i="1"/>
  <c r="M547" i="1"/>
  <c r="L547" i="1"/>
  <c r="K547" i="1"/>
  <c r="O546" i="1"/>
  <c r="N546" i="1"/>
  <c r="M546" i="1"/>
  <c r="L546" i="1"/>
  <c r="K546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0" i="1"/>
  <c r="N540" i="1"/>
  <c r="M540" i="1"/>
  <c r="L540" i="1"/>
  <c r="K540" i="1"/>
  <c r="O537" i="1"/>
  <c r="N537" i="1"/>
  <c r="M537" i="1"/>
  <c r="L537" i="1"/>
  <c r="K537" i="1"/>
  <c r="O536" i="1"/>
  <c r="N536" i="1"/>
  <c r="M536" i="1"/>
  <c r="L536" i="1"/>
  <c r="K536" i="1"/>
  <c r="O535" i="1"/>
  <c r="M535" i="1"/>
  <c r="L535" i="1"/>
  <c r="K535" i="1"/>
  <c r="R535" i="1" s="1"/>
  <c r="T535" i="1" s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20" i="1"/>
  <c r="N520" i="1"/>
  <c r="M520" i="1"/>
  <c r="L520" i="1"/>
  <c r="K520" i="1"/>
  <c r="O518" i="1"/>
  <c r="N518" i="1"/>
  <c r="M518" i="1"/>
  <c r="L518" i="1"/>
  <c r="K518" i="1"/>
  <c r="O517" i="1"/>
  <c r="N517" i="1"/>
  <c r="M517" i="1"/>
  <c r="L517" i="1"/>
  <c r="K517" i="1"/>
  <c r="O516" i="1"/>
  <c r="N516" i="1"/>
  <c r="M516" i="1"/>
  <c r="L516" i="1"/>
  <c r="K516" i="1"/>
  <c r="O515" i="1"/>
  <c r="N515" i="1"/>
  <c r="M515" i="1"/>
  <c r="L515" i="1"/>
  <c r="K515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19" i="1"/>
  <c r="N19" i="1"/>
  <c r="M19" i="1"/>
  <c r="L19" i="1"/>
  <c r="K19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394" i="1"/>
  <c r="N394" i="1"/>
  <c r="M394" i="1"/>
  <c r="L394" i="1"/>
  <c r="K394" i="1"/>
  <c r="O393" i="1"/>
  <c r="N393" i="1"/>
  <c r="M393" i="1"/>
  <c r="L393" i="1"/>
  <c r="K393" i="1"/>
  <c r="O108" i="1"/>
  <c r="N108" i="1"/>
  <c r="M108" i="1"/>
  <c r="L108" i="1"/>
  <c r="K108" i="1"/>
  <c r="O391" i="1"/>
  <c r="N391" i="1"/>
  <c r="M391" i="1"/>
  <c r="L391" i="1"/>
  <c r="K391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82" i="1"/>
  <c r="N82" i="1"/>
  <c r="M82" i="1"/>
  <c r="L82" i="1"/>
  <c r="K82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465" i="1"/>
  <c r="N465" i="1"/>
  <c r="M465" i="1"/>
  <c r="L465" i="1"/>
  <c r="K465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107" i="1"/>
  <c r="N107" i="1"/>
  <c r="M107" i="1"/>
  <c r="L107" i="1"/>
  <c r="K107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7" i="1"/>
  <c r="N237" i="1"/>
  <c r="M237" i="1"/>
  <c r="L237" i="1"/>
  <c r="K237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3" i="1"/>
  <c r="N183" i="1"/>
  <c r="M183" i="1"/>
  <c r="L183" i="1"/>
  <c r="K183" i="1"/>
  <c r="O170" i="1"/>
  <c r="N170" i="1"/>
  <c r="M170" i="1"/>
  <c r="L170" i="1"/>
  <c r="K170" i="1"/>
  <c r="O181" i="1"/>
  <c r="N181" i="1"/>
  <c r="M181" i="1"/>
  <c r="L181" i="1"/>
  <c r="K181" i="1"/>
  <c r="O180" i="1"/>
  <c r="N180" i="1"/>
  <c r="M180" i="1"/>
  <c r="L180" i="1"/>
  <c r="K180" i="1"/>
  <c r="O165" i="1"/>
  <c r="N165" i="1"/>
  <c r="M165" i="1"/>
  <c r="L165" i="1"/>
  <c r="K165" i="1"/>
  <c r="O164" i="1"/>
  <c r="N164" i="1"/>
  <c r="M164" i="1"/>
  <c r="L164" i="1"/>
  <c r="K164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59" i="1"/>
  <c r="N159" i="1"/>
  <c r="M159" i="1"/>
  <c r="L159" i="1"/>
  <c r="K159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15" i="1"/>
  <c r="N115" i="1"/>
  <c r="M115" i="1"/>
  <c r="L115" i="1"/>
  <c r="K11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4" i="1"/>
  <c r="N84" i="1"/>
  <c r="M84" i="1"/>
  <c r="L84" i="1"/>
  <c r="K84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168" i="1"/>
  <c r="N168" i="1"/>
  <c r="M168" i="1"/>
  <c r="L168" i="1"/>
  <c r="K168" i="1"/>
  <c r="O78" i="1"/>
  <c r="N78" i="1"/>
  <c r="M78" i="1"/>
  <c r="L78" i="1"/>
  <c r="K78" i="1"/>
  <c r="O77" i="1"/>
  <c r="N77" i="1"/>
  <c r="M77" i="1"/>
  <c r="L77" i="1"/>
  <c r="K77" i="1"/>
  <c r="O184" i="1"/>
  <c r="N184" i="1"/>
  <c r="M184" i="1"/>
  <c r="L184" i="1"/>
  <c r="K184" i="1"/>
  <c r="O73" i="1"/>
  <c r="N73" i="1"/>
  <c r="M73" i="1"/>
  <c r="L73" i="1"/>
  <c r="K73" i="1"/>
  <c r="O72" i="1"/>
  <c r="N72" i="1"/>
  <c r="M72" i="1"/>
  <c r="L72" i="1"/>
  <c r="K72" i="1"/>
  <c r="O70" i="1"/>
  <c r="M70" i="1"/>
  <c r="L70" i="1"/>
  <c r="K70" i="1"/>
  <c r="R70" i="1" s="1"/>
  <c r="T70" i="1" s="1"/>
  <c r="O69" i="1"/>
  <c r="M69" i="1"/>
  <c r="L69" i="1"/>
  <c r="K69" i="1"/>
  <c r="R69" i="1" s="1"/>
  <c r="T69" i="1" s="1"/>
  <c r="O68" i="1"/>
  <c r="N68" i="1"/>
  <c r="M68" i="1"/>
  <c r="L68" i="1"/>
  <c r="K68" i="1"/>
  <c r="O238" i="1"/>
  <c r="N238" i="1"/>
  <c r="M238" i="1"/>
  <c r="L238" i="1"/>
  <c r="K238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1" i="1"/>
  <c r="N51" i="1"/>
  <c r="M51" i="1"/>
  <c r="L51" i="1"/>
  <c r="K51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2" i="1"/>
  <c r="N32" i="1"/>
  <c r="M32" i="1"/>
  <c r="L32" i="1"/>
  <c r="K32" i="1"/>
  <c r="O31" i="1"/>
  <c r="N31" i="1"/>
  <c r="M31" i="1"/>
  <c r="L31" i="1"/>
  <c r="K31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5" i="1"/>
  <c r="N105" i="1"/>
  <c r="M105" i="1"/>
  <c r="L105" i="1"/>
  <c r="K105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12" i="1"/>
  <c r="T612" i="1" s="1"/>
  <c r="R616" i="1"/>
  <c r="T616" i="1" s="1"/>
  <c r="R620" i="1"/>
  <c r="T620" i="1" s="1"/>
  <c r="R168" i="1"/>
  <c r="T168" i="1" s="1"/>
  <c r="R83" i="1"/>
  <c r="T83" i="1" s="1"/>
  <c r="S89" i="1"/>
  <c r="R90" i="1"/>
  <c r="T90" i="1" s="1"/>
  <c r="R186" i="1"/>
  <c r="T186" i="1" s="1"/>
  <c r="R189" i="1"/>
  <c r="T189" i="1" s="1"/>
  <c r="R192" i="1"/>
  <c r="T192" i="1" s="1"/>
  <c r="R207" i="1"/>
  <c r="T207" i="1" s="1"/>
  <c r="R210" i="1"/>
  <c r="T210" i="1" s="1"/>
  <c r="R329" i="1"/>
  <c r="T329" i="1" s="1"/>
  <c r="R365" i="1"/>
  <c r="T365" i="1" s="1"/>
  <c r="R373" i="1"/>
  <c r="T373" i="1" s="1"/>
  <c r="R425" i="1"/>
  <c r="T425" i="1" s="1"/>
  <c r="R430" i="1"/>
  <c r="T430" i="1" s="1"/>
  <c r="R433" i="1"/>
  <c r="T433" i="1" s="1"/>
  <c r="R437" i="1"/>
  <c r="T437" i="1" s="1"/>
  <c r="R441" i="1"/>
  <c r="T441" i="1" s="1"/>
  <c r="R444" i="1"/>
  <c r="T444" i="1" s="1"/>
  <c r="R448" i="1"/>
  <c r="T448" i="1" s="1"/>
  <c r="R452" i="1"/>
  <c r="T452" i="1" s="1"/>
  <c r="R456" i="1"/>
  <c r="T456" i="1" s="1"/>
  <c r="R458" i="1"/>
  <c r="T458" i="1" s="1"/>
  <c r="R466" i="1"/>
  <c r="T466" i="1" s="1"/>
  <c r="R469" i="1"/>
  <c r="T469" i="1" s="1"/>
  <c r="R473" i="1"/>
  <c r="T473" i="1" s="1"/>
  <c r="R477" i="1"/>
  <c r="T477" i="1" s="1"/>
  <c r="R481" i="1"/>
  <c r="T481" i="1" s="1"/>
  <c r="R485" i="1"/>
  <c r="T485" i="1" s="1"/>
  <c r="R489" i="1"/>
  <c r="T489" i="1" s="1"/>
  <c r="R493" i="1"/>
  <c r="T493" i="1" s="1"/>
  <c r="R497" i="1"/>
  <c r="T497" i="1" s="1"/>
  <c r="R501" i="1"/>
  <c r="T501" i="1" s="1"/>
  <c r="R504" i="1"/>
  <c r="T504" i="1" s="1"/>
  <c r="R507" i="1"/>
  <c r="T507" i="1" s="1"/>
  <c r="R510" i="1"/>
  <c r="T510" i="1" s="1"/>
  <c r="R513" i="1"/>
  <c r="T513" i="1" s="1"/>
  <c r="S540" i="1"/>
  <c r="R595" i="1"/>
  <c r="T595" i="1" s="1"/>
  <c r="S612" i="1"/>
  <c r="S616" i="1"/>
  <c r="S620" i="1"/>
  <c r="S624" i="1"/>
  <c r="R628" i="1"/>
  <c r="T628" i="1" s="1"/>
  <c r="S632" i="1"/>
  <c r="R634" i="1"/>
  <c r="T634" i="1" s="1"/>
  <c r="R640" i="1"/>
  <c r="T640" i="1" s="1"/>
  <c r="S643" i="1"/>
  <c r="R24" i="1"/>
  <c r="T24" i="1" s="1"/>
  <c r="R40" i="1"/>
  <c r="T40" i="1" s="1"/>
  <c r="R86" i="1"/>
  <c r="T86" i="1" s="1"/>
  <c r="R94" i="1"/>
  <c r="T94" i="1" s="1"/>
  <c r="R141" i="1"/>
  <c r="T141" i="1" s="1"/>
  <c r="R149" i="1"/>
  <c r="T149" i="1" s="1"/>
  <c r="R41" i="1"/>
  <c r="T41" i="1" s="1"/>
  <c r="R615" i="1"/>
  <c r="T615" i="1" s="1"/>
  <c r="R240" i="1"/>
  <c r="T240" i="1" s="1"/>
  <c r="R533" i="1"/>
  <c r="T533" i="1" s="1"/>
  <c r="R16" i="1"/>
  <c r="T16" i="1" s="1"/>
  <c r="R39" i="1"/>
  <c r="T39" i="1" s="1"/>
  <c r="S43" i="1"/>
  <c r="R98" i="1"/>
  <c r="T98" i="1" s="1"/>
  <c r="R319" i="1"/>
  <c r="T319" i="1" s="1"/>
  <c r="R324" i="1"/>
  <c r="T324" i="1" s="1"/>
  <c r="S351" i="1"/>
  <c r="R358" i="1"/>
  <c r="T358" i="1" s="1"/>
  <c r="S374" i="1"/>
  <c r="R378" i="1"/>
  <c r="T378" i="1" s="1"/>
  <c r="R517" i="1"/>
  <c r="T517" i="1" s="1"/>
  <c r="R531" i="1"/>
  <c r="T531" i="1" s="1"/>
  <c r="R536" i="1"/>
  <c r="T536" i="1" s="1"/>
  <c r="R554" i="1"/>
  <c r="T554" i="1" s="1"/>
  <c r="R561" i="1"/>
  <c r="T561" i="1" s="1"/>
  <c r="R578" i="1"/>
  <c r="T578" i="1" s="1"/>
  <c r="S613" i="1"/>
  <c r="R614" i="1"/>
  <c r="T614" i="1" s="1"/>
  <c r="S15" i="1"/>
  <c r="S28" i="1"/>
  <c r="S38" i="1"/>
  <c r="R44" i="1"/>
  <c r="T44" i="1" s="1"/>
  <c r="S139" i="1"/>
  <c r="S143" i="1"/>
  <c r="S147" i="1"/>
  <c r="R80" i="1"/>
  <c r="T80" i="1" s="1"/>
  <c r="R208" i="1"/>
  <c r="T208" i="1" s="1"/>
  <c r="R214" i="1"/>
  <c r="T214" i="1" s="1"/>
  <c r="R299" i="1"/>
  <c r="T299" i="1" s="1"/>
  <c r="R333" i="1"/>
  <c r="T333" i="1" s="1"/>
  <c r="R348" i="1"/>
  <c r="T348" i="1" s="1"/>
  <c r="R354" i="1"/>
  <c r="T354" i="1" s="1"/>
  <c r="S377" i="1"/>
  <c r="R91" i="1"/>
  <c r="T91" i="1" s="1"/>
  <c r="R95" i="1"/>
  <c r="T95" i="1" s="1"/>
  <c r="S97" i="1"/>
  <c r="R142" i="1"/>
  <c r="T142" i="1" s="1"/>
  <c r="R150" i="1"/>
  <c r="T150" i="1" s="1"/>
  <c r="R158" i="1"/>
  <c r="T158" i="1" s="1"/>
  <c r="R196" i="1"/>
  <c r="T196" i="1" s="1"/>
  <c r="R201" i="1"/>
  <c r="T201" i="1" s="1"/>
  <c r="R234" i="1"/>
  <c r="T234" i="1" s="1"/>
  <c r="S237" i="1"/>
  <c r="R243" i="1"/>
  <c r="T243" i="1" s="1"/>
  <c r="R250" i="1"/>
  <c r="T250" i="1" s="1"/>
  <c r="R285" i="1"/>
  <c r="T285" i="1" s="1"/>
  <c r="R511" i="1"/>
  <c r="T511" i="1" s="1"/>
  <c r="R515" i="1"/>
  <c r="T515" i="1" s="1"/>
  <c r="S558" i="1"/>
  <c r="S607" i="1"/>
  <c r="S610" i="1"/>
  <c r="S641" i="1"/>
  <c r="R381" i="1"/>
  <c r="T381" i="1" s="1"/>
  <c r="R51" i="1"/>
  <c r="T51" i="1" s="1"/>
  <c r="R65" i="1"/>
  <c r="T65" i="1" s="1"/>
  <c r="S72" i="1"/>
  <c r="R73" i="1"/>
  <c r="T73" i="1" s="1"/>
  <c r="R84" i="1"/>
  <c r="T84" i="1" s="1"/>
  <c r="R283" i="1"/>
  <c r="T283" i="1" s="1"/>
  <c r="R304" i="1"/>
  <c r="T304" i="1" s="1"/>
  <c r="S313" i="1"/>
  <c r="R327" i="1"/>
  <c r="T327" i="1" s="1"/>
  <c r="R334" i="1"/>
  <c r="T334" i="1" s="1"/>
  <c r="R338" i="1"/>
  <c r="T338" i="1" s="1"/>
  <c r="R465" i="1"/>
  <c r="T465" i="1" s="1"/>
  <c r="S368" i="1"/>
  <c r="S385" i="1"/>
  <c r="S388" i="1"/>
  <c r="S391" i="1"/>
  <c r="R108" i="1"/>
  <c r="T108" i="1" s="1"/>
  <c r="R552" i="1"/>
  <c r="T552" i="1" s="1"/>
  <c r="R563" i="1"/>
  <c r="T563" i="1" s="1"/>
  <c r="R567" i="1"/>
  <c r="T567" i="1" s="1"/>
  <c r="R572" i="1"/>
  <c r="T572" i="1" s="1"/>
  <c r="R579" i="1"/>
  <c r="T579" i="1" s="1"/>
  <c r="R582" i="1"/>
  <c r="T582" i="1" s="1"/>
  <c r="R588" i="1"/>
  <c r="T588" i="1" s="1"/>
  <c r="R592" i="1"/>
  <c r="T592" i="1" s="1"/>
  <c r="R622" i="1"/>
  <c r="T622" i="1" s="1"/>
  <c r="R623" i="1"/>
  <c r="T623" i="1" s="1"/>
  <c r="S22" i="1"/>
  <c r="R43" i="1"/>
  <c r="T43" i="1" s="1"/>
  <c r="S80" i="1"/>
  <c r="S83" i="1"/>
  <c r="S151" i="1"/>
  <c r="S155" i="1"/>
  <c r="R157" i="1"/>
  <c r="T157" i="1" s="1"/>
  <c r="S159" i="1"/>
  <c r="S164" i="1"/>
  <c r="S181" i="1"/>
  <c r="S194" i="1"/>
  <c r="S215" i="1"/>
  <c r="S228" i="1"/>
  <c r="R246" i="1"/>
  <c r="T246" i="1" s="1"/>
  <c r="R249" i="1"/>
  <c r="T249" i="1" s="1"/>
  <c r="R291" i="1"/>
  <c r="T291" i="1" s="1"/>
  <c r="R298" i="1"/>
  <c r="T298" i="1" s="1"/>
  <c r="R332" i="1"/>
  <c r="T332" i="1" s="1"/>
  <c r="R514" i="1"/>
  <c r="T514" i="1" s="1"/>
  <c r="S533" i="1"/>
  <c r="S546" i="1"/>
  <c r="S556" i="1"/>
  <c r="S603" i="1"/>
  <c r="R624" i="1"/>
  <c r="T624" i="1" s="1"/>
  <c r="R72" i="1"/>
  <c r="T72" i="1" s="1"/>
  <c r="R115" i="1"/>
  <c r="T115" i="1" s="1"/>
  <c r="S252" i="1"/>
  <c r="S255" i="1"/>
  <c r="S258" i="1"/>
  <c r="S301" i="1"/>
  <c r="S307" i="1"/>
  <c r="R313" i="1"/>
  <c r="T313" i="1" s="1"/>
  <c r="S339" i="1"/>
  <c r="S342" i="1"/>
  <c r="R344" i="1"/>
  <c r="T344" i="1" s="1"/>
  <c r="S356" i="1"/>
  <c r="R362" i="1"/>
  <c r="T362" i="1" s="1"/>
  <c r="R370" i="1"/>
  <c r="T370" i="1" s="1"/>
  <c r="R384" i="1"/>
  <c r="T384" i="1" s="1"/>
  <c r="R388" i="1"/>
  <c r="T388" i="1" s="1"/>
  <c r="R391" i="1"/>
  <c r="T391" i="1" s="1"/>
  <c r="S108" i="1"/>
  <c r="R393" i="1"/>
  <c r="T393" i="1" s="1"/>
  <c r="R426" i="1"/>
  <c r="T426" i="1" s="1"/>
  <c r="S534" i="1"/>
  <c r="S105" i="1"/>
  <c r="S25" i="1"/>
  <c r="S18" i="1"/>
  <c r="S26" i="1"/>
  <c r="Q42" i="1"/>
  <c r="S45" i="1"/>
  <c r="S53" i="1"/>
  <c r="R58" i="1"/>
  <c r="T58" i="1" s="1"/>
  <c r="S73" i="1"/>
  <c r="R79" i="1"/>
  <c r="T79" i="1" s="1"/>
  <c r="R88" i="1"/>
  <c r="T88" i="1" s="1"/>
  <c r="S91" i="1"/>
  <c r="R92" i="1"/>
  <c r="T92" i="1" s="1"/>
  <c r="R93" i="1"/>
  <c r="T93" i="1" s="1"/>
  <c r="R103" i="1"/>
  <c r="T103" i="1" s="1"/>
  <c r="R145" i="1"/>
  <c r="T145" i="1" s="1"/>
  <c r="R153" i="1"/>
  <c r="T153" i="1" s="1"/>
  <c r="R162" i="1"/>
  <c r="T162" i="1" s="1"/>
  <c r="S59" i="1"/>
  <c r="S87" i="1"/>
  <c r="S202" i="1"/>
  <c r="Q23" i="1"/>
  <c r="S32" i="1"/>
  <c r="R38" i="1"/>
  <c r="T38" i="1" s="1"/>
  <c r="Q44" i="1"/>
  <c r="S68" i="1"/>
  <c r="S184" i="1"/>
  <c r="R78" i="1"/>
  <c r="T78" i="1" s="1"/>
  <c r="R87" i="1"/>
  <c r="T87" i="1" s="1"/>
  <c r="R89" i="1"/>
  <c r="T89" i="1" s="1"/>
  <c r="S100" i="1"/>
  <c r="R102" i="1"/>
  <c r="T102" i="1" s="1"/>
  <c r="R140" i="1"/>
  <c r="T140" i="1" s="1"/>
  <c r="R148" i="1"/>
  <c r="T148" i="1" s="1"/>
  <c r="R156" i="1"/>
  <c r="T156" i="1" s="1"/>
  <c r="R165" i="1"/>
  <c r="T165" i="1" s="1"/>
  <c r="R170" i="1"/>
  <c r="T170" i="1" s="1"/>
  <c r="R183" i="1"/>
  <c r="T183" i="1" s="1"/>
  <c r="S185" i="1"/>
  <c r="S188" i="1"/>
  <c r="R197" i="1"/>
  <c r="T197" i="1" s="1"/>
  <c r="R200" i="1"/>
  <c r="T200" i="1" s="1"/>
  <c r="R202" i="1"/>
  <c r="T202" i="1" s="1"/>
  <c r="R212" i="1"/>
  <c r="T212" i="1" s="1"/>
  <c r="R230" i="1"/>
  <c r="T230" i="1" s="1"/>
  <c r="S242" i="1"/>
  <c r="S245" i="1"/>
  <c r="S247" i="1"/>
  <c r="R256" i="1"/>
  <c r="T256" i="1" s="1"/>
  <c r="R289" i="1"/>
  <c r="T289" i="1" s="1"/>
  <c r="R297" i="1"/>
  <c r="T297" i="1" s="1"/>
  <c r="S298" i="1"/>
  <c r="R303" i="1"/>
  <c r="T303" i="1" s="1"/>
  <c r="R305" i="1"/>
  <c r="T305" i="1" s="1"/>
  <c r="S314" i="1"/>
  <c r="S317" i="1"/>
  <c r="S321" i="1"/>
  <c r="S332" i="1"/>
  <c r="S336" i="1"/>
  <c r="R337" i="1"/>
  <c r="T337" i="1" s="1"/>
  <c r="S340" i="1"/>
  <c r="S346" i="1"/>
  <c r="S350" i="1"/>
  <c r="S353" i="1"/>
  <c r="S364" i="1"/>
  <c r="S367" i="1"/>
  <c r="R82" i="1"/>
  <c r="T82" i="1" s="1"/>
  <c r="R375" i="1"/>
  <c r="T375" i="1" s="1"/>
  <c r="R379" i="1"/>
  <c r="T379" i="1" s="1"/>
  <c r="S381" i="1"/>
  <c r="R382" i="1"/>
  <c r="T382" i="1" s="1"/>
  <c r="R386" i="1"/>
  <c r="T386" i="1" s="1"/>
  <c r="S427" i="1"/>
  <c r="R431" i="1"/>
  <c r="T431" i="1" s="1"/>
  <c r="R434" i="1"/>
  <c r="T434" i="1" s="1"/>
  <c r="R438" i="1"/>
  <c r="T438" i="1" s="1"/>
  <c r="R445" i="1"/>
  <c r="T445" i="1" s="1"/>
  <c r="R449" i="1"/>
  <c r="T449" i="1" s="1"/>
  <c r="R453" i="1"/>
  <c r="T453" i="1" s="1"/>
  <c r="R457" i="1"/>
  <c r="T457" i="1" s="1"/>
  <c r="R459" i="1"/>
  <c r="T459" i="1" s="1"/>
  <c r="R462" i="1"/>
  <c r="T462" i="1" s="1"/>
  <c r="R467" i="1"/>
  <c r="T467" i="1" s="1"/>
  <c r="R470" i="1"/>
  <c r="T470" i="1" s="1"/>
  <c r="R474" i="1"/>
  <c r="T474" i="1" s="1"/>
  <c r="R478" i="1"/>
  <c r="T478" i="1" s="1"/>
  <c r="R482" i="1"/>
  <c r="T482" i="1" s="1"/>
  <c r="R486" i="1"/>
  <c r="T486" i="1" s="1"/>
  <c r="R490" i="1"/>
  <c r="T490" i="1" s="1"/>
  <c r="R494" i="1"/>
  <c r="T494" i="1" s="1"/>
  <c r="R498" i="1"/>
  <c r="T498" i="1" s="1"/>
  <c r="R502" i="1"/>
  <c r="T502" i="1" s="1"/>
  <c r="R505" i="1"/>
  <c r="T505" i="1" s="1"/>
  <c r="R19" i="1"/>
  <c r="T19" i="1" s="1"/>
  <c r="S516" i="1"/>
  <c r="R520" i="1"/>
  <c r="T520" i="1" s="1"/>
  <c r="R537" i="1"/>
  <c r="T537" i="1" s="1"/>
  <c r="S547" i="1"/>
  <c r="S555" i="1"/>
  <c r="S574" i="1"/>
  <c r="R575" i="1"/>
  <c r="T575" i="1" s="1"/>
  <c r="S590" i="1"/>
  <c r="R594" i="1"/>
  <c r="T594" i="1" s="1"/>
  <c r="R626" i="1"/>
  <c r="T626" i="1" s="1"/>
  <c r="S312" i="1"/>
  <c r="S501" i="1"/>
  <c r="S507" i="1"/>
  <c r="R643" i="1"/>
  <c r="T643" i="1" s="1"/>
  <c r="R191" i="1"/>
  <c r="T191" i="1" s="1"/>
  <c r="S192" i="1"/>
  <c r="R195" i="1"/>
  <c r="T195" i="1" s="1"/>
  <c r="R198" i="1"/>
  <c r="T198" i="1" s="1"/>
  <c r="S204" i="1"/>
  <c r="S206" i="1"/>
  <c r="S209" i="1"/>
  <c r="R229" i="1"/>
  <c r="T229" i="1" s="1"/>
  <c r="R232" i="1"/>
  <c r="T232" i="1" s="1"/>
  <c r="R237" i="1"/>
  <c r="T237" i="1" s="1"/>
  <c r="R244" i="1"/>
  <c r="T244" i="1" s="1"/>
  <c r="S249" i="1"/>
  <c r="R254" i="1"/>
  <c r="T254" i="1" s="1"/>
  <c r="R257" i="1"/>
  <c r="T257" i="1" s="1"/>
  <c r="S287" i="1"/>
  <c r="S290" i="1"/>
  <c r="R308" i="1"/>
  <c r="T308" i="1" s="1"/>
  <c r="R323" i="1"/>
  <c r="T323" i="1" s="1"/>
  <c r="S324" i="1"/>
  <c r="S331" i="1"/>
  <c r="R343" i="1"/>
  <c r="T343" i="1" s="1"/>
  <c r="R349" i="1"/>
  <c r="T349" i="1" s="1"/>
  <c r="R352" i="1"/>
  <c r="T352" i="1" s="1"/>
  <c r="S357" i="1"/>
  <c r="S359" i="1"/>
  <c r="S370" i="1"/>
  <c r="S376" i="1"/>
  <c r="S380" i="1"/>
  <c r="S384" i="1"/>
  <c r="Q387" i="1"/>
  <c r="S19" i="1"/>
  <c r="R512" i="1"/>
  <c r="T512" i="1" s="1"/>
  <c r="R516" i="1"/>
  <c r="T516" i="1" s="1"/>
  <c r="R518" i="1"/>
  <c r="T518" i="1" s="1"/>
  <c r="R532" i="1"/>
  <c r="T532" i="1" s="1"/>
  <c r="S543" i="1"/>
  <c r="R544" i="1"/>
  <c r="T544" i="1" s="1"/>
  <c r="R551" i="1"/>
  <c r="T551" i="1" s="1"/>
  <c r="R555" i="1"/>
  <c r="T555" i="1" s="1"/>
  <c r="R564" i="1"/>
  <c r="T564" i="1" s="1"/>
  <c r="R569" i="1"/>
  <c r="T569" i="1" s="1"/>
  <c r="S571" i="1"/>
  <c r="R573" i="1"/>
  <c r="T573" i="1" s="1"/>
  <c r="S575" i="1"/>
  <c r="R580" i="1"/>
  <c r="T580" i="1" s="1"/>
  <c r="R585" i="1"/>
  <c r="T585" i="1" s="1"/>
  <c r="R589" i="1"/>
  <c r="T589" i="1" s="1"/>
  <c r="S592" i="1"/>
  <c r="R601" i="1"/>
  <c r="T601" i="1" s="1"/>
  <c r="R606" i="1"/>
  <c r="T606" i="1" s="1"/>
  <c r="R608" i="1"/>
  <c r="T608" i="1" s="1"/>
  <c r="S617" i="1"/>
  <c r="R619" i="1"/>
  <c r="T619" i="1" s="1"/>
  <c r="R627" i="1"/>
  <c r="T627" i="1" s="1"/>
  <c r="R633" i="1"/>
  <c r="T633" i="1" s="1"/>
  <c r="R638" i="1"/>
  <c r="T638" i="1" s="1"/>
  <c r="R23" i="1"/>
  <c r="T23" i="1" s="1"/>
  <c r="S42" i="1"/>
  <c r="Q16" i="1"/>
  <c r="S23" i="1"/>
  <c r="S44" i="1"/>
  <c r="Q45" i="1"/>
  <c r="R45" i="1"/>
  <c r="T45" i="1" s="1"/>
  <c r="R54" i="1"/>
  <c r="T54" i="1" s="1"/>
  <c r="S238" i="1"/>
  <c r="R184" i="1"/>
  <c r="T184" i="1" s="1"/>
  <c r="R77" i="1"/>
  <c r="T77" i="1" s="1"/>
  <c r="S86" i="1"/>
  <c r="S96" i="1"/>
  <c r="S104" i="1"/>
  <c r="S16" i="1"/>
  <c r="S24" i="1"/>
  <c r="S39" i="1"/>
  <c r="R53" i="1"/>
  <c r="T53" i="1" s="1"/>
  <c r="S55" i="1"/>
  <c r="R101" i="1"/>
  <c r="T101" i="1" s="1"/>
  <c r="S13" i="1"/>
  <c r="S21" i="1"/>
  <c r="Q22" i="1"/>
  <c r="R22" i="1"/>
  <c r="T22" i="1" s="1"/>
  <c r="S40" i="1"/>
  <c r="S64" i="1"/>
  <c r="S69" i="1"/>
  <c r="S70" i="1"/>
  <c r="S78" i="1"/>
  <c r="S144" i="1"/>
  <c r="S152" i="1"/>
  <c r="S161" i="1"/>
  <c r="S186" i="1"/>
  <c r="S197" i="1"/>
  <c r="S207" i="1"/>
  <c r="S213" i="1"/>
  <c r="S229" i="1"/>
  <c r="S235" i="1"/>
  <c r="S246" i="1"/>
  <c r="S248" i="1"/>
  <c r="S256" i="1"/>
  <c r="S284" i="1"/>
  <c r="S305" i="1"/>
  <c r="S311" i="1"/>
  <c r="S318" i="1"/>
  <c r="S319" i="1"/>
  <c r="R330" i="1"/>
  <c r="T330" i="1" s="1"/>
  <c r="R341" i="1"/>
  <c r="T341" i="1" s="1"/>
  <c r="R361" i="1"/>
  <c r="T361" i="1" s="1"/>
  <c r="S369" i="1"/>
  <c r="S77" i="1"/>
  <c r="S168" i="1"/>
  <c r="R81" i="1"/>
  <c r="T81" i="1" s="1"/>
  <c r="S84" i="1"/>
  <c r="S92" i="1"/>
  <c r="R97" i="1"/>
  <c r="T97" i="1" s="1"/>
  <c r="R99" i="1"/>
  <c r="T99" i="1" s="1"/>
  <c r="R104" i="1"/>
  <c r="T104" i="1" s="1"/>
  <c r="R138" i="1"/>
  <c r="T138" i="1" s="1"/>
  <c r="R144" i="1"/>
  <c r="T144" i="1" s="1"/>
  <c r="R146" i="1"/>
  <c r="T146" i="1" s="1"/>
  <c r="R152" i="1"/>
  <c r="T152" i="1" s="1"/>
  <c r="R154" i="1"/>
  <c r="T154" i="1" s="1"/>
  <c r="R161" i="1"/>
  <c r="T161" i="1" s="1"/>
  <c r="R163" i="1"/>
  <c r="T163" i="1" s="1"/>
  <c r="R180" i="1"/>
  <c r="T180" i="1" s="1"/>
  <c r="R187" i="1"/>
  <c r="T187" i="1" s="1"/>
  <c r="R190" i="1"/>
  <c r="T190" i="1" s="1"/>
  <c r="R205" i="1"/>
  <c r="T205" i="1" s="1"/>
  <c r="R211" i="1"/>
  <c r="T211" i="1" s="1"/>
  <c r="R233" i="1"/>
  <c r="T233" i="1" s="1"/>
  <c r="R253" i="1"/>
  <c r="T253" i="1" s="1"/>
  <c r="R107" i="1"/>
  <c r="T107" i="1" s="1"/>
  <c r="R288" i="1"/>
  <c r="T288" i="1" s="1"/>
  <c r="R296" i="1"/>
  <c r="T296" i="1" s="1"/>
  <c r="R302" i="1"/>
  <c r="T302" i="1" s="1"/>
  <c r="R310" i="1"/>
  <c r="T310" i="1" s="1"/>
  <c r="R315" i="1"/>
  <c r="T315" i="1" s="1"/>
  <c r="R322" i="1"/>
  <c r="T322" i="1" s="1"/>
  <c r="R326" i="1"/>
  <c r="T326" i="1" s="1"/>
  <c r="Q327" i="1"/>
  <c r="R328" i="1"/>
  <c r="T328" i="1" s="1"/>
  <c r="S335" i="1"/>
  <c r="S338" i="1"/>
  <c r="S343" i="1"/>
  <c r="R347" i="1"/>
  <c r="T347" i="1" s="1"/>
  <c r="R357" i="1"/>
  <c r="T357" i="1" s="1"/>
  <c r="S362" i="1"/>
  <c r="R364" i="1"/>
  <c r="T364" i="1" s="1"/>
  <c r="R366" i="1"/>
  <c r="T366" i="1" s="1"/>
  <c r="S372" i="1"/>
  <c r="S387" i="1"/>
  <c r="S79" i="1"/>
  <c r="S81" i="1"/>
  <c r="S88" i="1"/>
  <c r="S90" i="1"/>
  <c r="S93" i="1"/>
  <c r="S101" i="1"/>
  <c r="S140" i="1"/>
  <c r="S148" i="1"/>
  <c r="S156" i="1"/>
  <c r="S165" i="1"/>
  <c r="S170" i="1"/>
  <c r="S352" i="1"/>
  <c r="R427" i="1"/>
  <c r="T427" i="1" s="1"/>
  <c r="R199" i="1"/>
  <c r="T199" i="1" s="1"/>
  <c r="R203" i="1"/>
  <c r="T203" i="1" s="1"/>
  <c r="R231" i="1"/>
  <c r="T231" i="1" s="1"/>
  <c r="R241" i="1"/>
  <c r="T241" i="1" s="1"/>
  <c r="R251" i="1"/>
  <c r="T251" i="1" s="1"/>
  <c r="R286" i="1"/>
  <c r="T286" i="1" s="1"/>
  <c r="R300" i="1"/>
  <c r="T300" i="1" s="1"/>
  <c r="R306" i="1"/>
  <c r="T306" i="1" s="1"/>
  <c r="R312" i="1"/>
  <c r="T312" i="1" s="1"/>
  <c r="R318" i="1"/>
  <c r="T318" i="1" s="1"/>
  <c r="R320" i="1"/>
  <c r="T320" i="1" s="1"/>
  <c r="R325" i="1"/>
  <c r="T325" i="1" s="1"/>
  <c r="S330" i="1"/>
  <c r="R340" i="1"/>
  <c r="T340" i="1" s="1"/>
  <c r="R345" i="1"/>
  <c r="T345" i="1" s="1"/>
  <c r="R351" i="1"/>
  <c r="T351" i="1" s="1"/>
  <c r="R355" i="1"/>
  <c r="T355" i="1" s="1"/>
  <c r="S360" i="1"/>
  <c r="R363" i="1"/>
  <c r="T363" i="1" s="1"/>
  <c r="R371" i="1"/>
  <c r="T371" i="1" s="1"/>
  <c r="S82" i="1"/>
  <c r="R377" i="1"/>
  <c r="T377" i="1" s="1"/>
  <c r="Q390" i="1"/>
  <c r="S390" i="1"/>
  <c r="S425" i="1"/>
  <c r="S430" i="1"/>
  <c r="S433" i="1"/>
  <c r="S437" i="1"/>
  <c r="S441" i="1"/>
  <c r="S444" i="1"/>
  <c r="S448" i="1"/>
  <c r="S452" i="1"/>
  <c r="S456" i="1"/>
  <c r="S458" i="1"/>
  <c r="S466" i="1"/>
  <c r="S469" i="1"/>
  <c r="S473" i="1"/>
  <c r="S477" i="1"/>
  <c r="S481" i="1"/>
  <c r="S485" i="1"/>
  <c r="S489" i="1"/>
  <c r="S493" i="1"/>
  <c r="Q566" i="1"/>
  <c r="R566" i="1"/>
  <c r="T566" i="1" s="1"/>
  <c r="Q587" i="1"/>
  <c r="R587" i="1"/>
  <c r="T587" i="1" s="1"/>
  <c r="S189" i="1"/>
  <c r="S200" i="1"/>
  <c r="S205" i="1"/>
  <c r="S210" i="1"/>
  <c r="S232" i="1"/>
  <c r="S253" i="1"/>
  <c r="S288" i="1"/>
  <c r="S291" i="1"/>
  <c r="S302" i="1"/>
  <c r="S308" i="1"/>
  <c r="S310" i="1"/>
  <c r="S315" i="1"/>
  <c r="S322" i="1"/>
  <c r="S326" i="1"/>
  <c r="S328" i="1"/>
  <c r="R336" i="1"/>
  <c r="T336" i="1" s="1"/>
  <c r="S347" i="1"/>
  <c r="R360" i="1"/>
  <c r="T360" i="1" s="1"/>
  <c r="S363" i="1"/>
  <c r="R368" i="1"/>
  <c r="T368" i="1" s="1"/>
  <c r="R374" i="1"/>
  <c r="T374" i="1" s="1"/>
  <c r="S389" i="1"/>
  <c r="S424" i="1"/>
  <c r="Q550" i="1"/>
  <c r="R550" i="1"/>
  <c r="T550" i="1" s="1"/>
  <c r="Q600" i="1"/>
  <c r="R600" i="1"/>
  <c r="T600" i="1" s="1"/>
  <c r="R389" i="1"/>
  <c r="T389" i="1" s="1"/>
  <c r="S432" i="1"/>
  <c r="S440" i="1"/>
  <c r="S447" i="1"/>
  <c r="S455" i="1"/>
  <c r="S461" i="1"/>
  <c r="S468" i="1"/>
  <c r="S476" i="1"/>
  <c r="S484" i="1"/>
  <c r="S492" i="1"/>
  <c r="S500" i="1"/>
  <c r="S506" i="1"/>
  <c r="S513" i="1"/>
  <c r="S531" i="1"/>
  <c r="S536" i="1"/>
  <c r="S542" i="1"/>
  <c r="R547" i="1"/>
  <c r="T547" i="1" s="1"/>
  <c r="S552" i="1"/>
  <c r="S554" i="1"/>
  <c r="R558" i="1"/>
  <c r="T558" i="1" s="1"/>
  <c r="S563" i="1"/>
  <c r="S569" i="1"/>
  <c r="S572" i="1"/>
  <c r="S578" i="1"/>
  <c r="S580" i="1"/>
  <c r="S582" i="1"/>
  <c r="S589" i="1"/>
  <c r="R590" i="1"/>
  <c r="T590" i="1" s="1"/>
  <c r="S606" i="1"/>
  <c r="R610" i="1"/>
  <c r="T610" i="1" s="1"/>
  <c r="R613" i="1"/>
  <c r="T613" i="1" s="1"/>
  <c r="S615" i="1"/>
  <c r="Q619" i="1"/>
  <c r="S626" i="1"/>
  <c r="S628" i="1"/>
  <c r="R631" i="1"/>
  <c r="T631" i="1" s="1"/>
  <c r="S633" i="1"/>
  <c r="R641" i="1"/>
  <c r="T641" i="1" s="1"/>
  <c r="S497" i="1"/>
  <c r="S504" i="1"/>
  <c r="S510" i="1"/>
  <c r="S517" i="1"/>
  <c r="Q543" i="1"/>
  <c r="S550" i="1"/>
  <c r="S553" i="1"/>
  <c r="S566" i="1"/>
  <c r="Q571" i="1"/>
  <c r="S587" i="1"/>
  <c r="Q591" i="1"/>
  <c r="S600" i="1"/>
  <c r="Q603" i="1"/>
  <c r="Q632" i="1"/>
  <c r="S428" i="1"/>
  <c r="S436" i="1"/>
  <c r="S443" i="1"/>
  <c r="S451" i="1"/>
  <c r="S464" i="1"/>
  <c r="S472" i="1"/>
  <c r="S480" i="1"/>
  <c r="S488" i="1"/>
  <c r="S496" i="1"/>
  <c r="S503" i="1"/>
  <c r="S509" i="1"/>
  <c r="S512" i="1"/>
  <c r="S514" i="1"/>
  <c r="S520" i="1"/>
  <c r="Q536" i="1"/>
  <c r="R540" i="1"/>
  <c r="T540" i="1" s="1"/>
  <c r="R543" i="1"/>
  <c r="T543" i="1" s="1"/>
  <c r="S544" i="1"/>
  <c r="S549" i="1"/>
  <c r="Q554" i="1"/>
  <c r="R556" i="1"/>
  <c r="T556" i="1" s="1"/>
  <c r="S561" i="1"/>
  <c r="S564" i="1"/>
  <c r="R565" i="1"/>
  <c r="T565" i="1" s="1"/>
  <c r="S567" i="1"/>
  <c r="R571" i="1"/>
  <c r="T571" i="1" s="1"/>
  <c r="R574" i="1"/>
  <c r="T574" i="1" s="1"/>
  <c r="S579" i="1"/>
  <c r="S585" i="1"/>
  <c r="S588" i="1"/>
  <c r="S594" i="1"/>
  <c r="S595" i="1"/>
  <c r="S601" i="1"/>
  <c r="R603" i="1"/>
  <c r="T603" i="1" s="1"/>
  <c r="R607" i="1"/>
  <c r="T607" i="1" s="1"/>
  <c r="S608" i="1"/>
  <c r="S614" i="1"/>
  <c r="Q615" i="1"/>
  <c r="R617" i="1"/>
  <c r="T617" i="1" s="1"/>
  <c r="S619" i="1"/>
  <c r="S622" i="1"/>
  <c r="Q623" i="1"/>
  <c r="S627" i="1"/>
  <c r="R632" i="1"/>
  <c r="T632" i="1" s="1"/>
  <c r="S634" i="1"/>
  <c r="S638" i="1"/>
  <c r="Q27" i="1"/>
  <c r="R27" i="1"/>
  <c r="T27" i="1" s="1"/>
  <c r="Q84" i="1"/>
  <c r="Q89" i="1"/>
  <c r="S14" i="1"/>
  <c r="S27" i="1"/>
  <c r="Q40" i="1"/>
  <c r="Q64" i="1"/>
  <c r="Q88" i="1"/>
  <c r="R105" i="1"/>
  <c r="T105" i="1" s="1"/>
  <c r="Q53" i="1"/>
  <c r="Q72" i="1"/>
  <c r="Q78" i="1"/>
  <c r="Q79" i="1"/>
  <c r="Q91" i="1"/>
  <c r="Q93" i="1"/>
  <c r="Q70" i="1"/>
  <c r="Q184" i="1"/>
  <c r="Q81" i="1"/>
  <c r="Q25" i="1"/>
  <c r="R31" i="1"/>
  <c r="T31" i="1" s="1"/>
  <c r="Q31" i="1"/>
  <c r="Q73" i="1"/>
  <c r="Q80" i="1"/>
  <c r="Q18" i="1"/>
  <c r="R28" i="1"/>
  <c r="T28" i="1" s="1"/>
  <c r="S31" i="1"/>
  <c r="Q13" i="1"/>
  <c r="R15" i="1"/>
  <c r="T15" i="1" s="1"/>
  <c r="Q21" i="1"/>
  <c r="Q24" i="1"/>
  <c r="Q26" i="1"/>
  <c r="R32" i="1"/>
  <c r="T32" i="1" s="1"/>
  <c r="Q39" i="1"/>
  <c r="R59" i="1"/>
  <c r="T59" i="1" s="1"/>
  <c r="R68" i="1"/>
  <c r="T68" i="1" s="1"/>
  <c r="Q77" i="1"/>
  <c r="Q86" i="1"/>
  <c r="Q338" i="1"/>
  <c r="Q352" i="1"/>
  <c r="Q363" i="1"/>
  <c r="Q569" i="1"/>
  <c r="R618" i="1"/>
  <c r="T618" i="1" s="1"/>
  <c r="Q618" i="1"/>
  <c r="Q55" i="1"/>
  <c r="R238" i="1"/>
  <c r="T238" i="1" s="1"/>
  <c r="Q69" i="1"/>
  <c r="S95" i="1"/>
  <c r="Q99" i="1"/>
  <c r="S103" i="1"/>
  <c r="Q138" i="1"/>
  <c r="Q142" i="1"/>
  <c r="S146" i="1"/>
  <c r="S150" i="1"/>
  <c r="Q154" i="1"/>
  <c r="S163" i="1"/>
  <c r="Q180" i="1"/>
  <c r="S187" i="1"/>
  <c r="Q187" i="1"/>
  <c r="Q191" i="1"/>
  <c r="S196" i="1"/>
  <c r="S199" i="1"/>
  <c r="Q203" i="1"/>
  <c r="Q212" i="1"/>
  <c r="Q231" i="1"/>
  <c r="S234" i="1"/>
  <c r="S241" i="1"/>
  <c r="S244" i="1"/>
  <c r="Q251" i="1"/>
  <c r="S286" i="1"/>
  <c r="S289" i="1"/>
  <c r="Q289" i="1"/>
  <c r="Q297" i="1"/>
  <c r="S300" i="1"/>
  <c r="Q304" i="1"/>
  <c r="Q320" i="1"/>
  <c r="S323" i="1"/>
  <c r="S325" i="1"/>
  <c r="S355" i="1"/>
  <c r="Q355" i="1"/>
  <c r="S366" i="1"/>
  <c r="Q366" i="1"/>
  <c r="S375" i="1"/>
  <c r="Q375" i="1"/>
  <c r="R424" i="1"/>
  <c r="T424" i="1" s="1"/>
  <c r="Q424" i="1"/>
  <c r="R428" i="1"/>
  <c r="T428" i="1" s="1"/>
  <c r="Q428" i="1"/>
  <c r="R432" i="1"/>
  <c r="T432" i="1" s="1"/>
  <c r="Q432" i="1"/>
  <c r="R436" i="1"/>
  <c r="T436" i="1" s="1"/>
  <c r="Q436" i="1"/>
  <c r="R440" i="1"/>
  <c r="T440" i="1" s="1"/>
  <c r="Q440" i="1"/>
  <c r="R443" i="1"/>
  <c r="T443" i="1" s="1"/>
  <c r="Q443" i="1"/>
  <c r="R447" i="1"/>
  <c r="T447" i="1" s="1"/>
  <c r="Q447" i="1"/>
  <c r="R451" i="1"/>
  <c r="T451" i="1" s="1"/>
  <c r="Q451" i="1"/>
  <c r="R455" i="1"/>
  <c r="T455" i="1" s="1"/>
  <c r="Q455" i="1"/>
  <c r="R461" i="1"/>
  <c r="T461" i="1" s="1"/>
  <c r="Q461" i="1"/>
  <c r="R464" i="1"/>
  <c r="T464" i="1" s="1"/>
  <c r="Q464" i="1"/>
  <c r="R468" i="1"/>
  <c r="T468" i="1" s="1"/>
  <c r="Q468" i="1"/>
  <c r="R472" i="1"/>
  <c r="T472" i="1" s="1"/>
  <c r="Q472" i="1"/>
  <c r="R476" i="1"/>
  <c r="T476" i="1" s="1"/>
  <c r="Q476" i="1"/>
  <c r="R480" i="1"/>
  <c r="T480" i="1" s="1"/>
  <c r="Q480" i="1"/>
  <c r="R484" i="1"/>
  <c r="T484" i="1" s="1"/>
  <c r="Q484" i="1"/>
  <c r="R488" i="1"/>
  <c r="T488" i="1" s="1"/>
  <c r="Q488" i="1"/>
  <c r="R492" i="1"/>
  <c r="T492" i="1" s="1"/>
  <c r="Q492" i="1"/>
  <c r="R496" i="1"/>
  <c r="T496" i="1" s="1"/>
  <c r="Q496" i="1"/>
  <c r="R500" i="1"/>
  <c r="T500" i="1" s="1"/>
  <c r="Q500" i="1"/>
  <c r="R503" i="1"/>
  <c r="T503" i="1" s="1"/>
  <c r="Q503" i="1"/>
  <c r="R506" i="1"/>
  <c r="T506" i="1" s="1"/>
  <c r="Q506" i="1"/>
  <c r="R509" i="1"/>
  <c r="T509" i="1" s="1"/>
  <c r="Q509" i="1"/>
  <c r="R560" i="1"/>
  <c r="T560" i="1" s="1"/>
  <c r="Q560" i="1"/>
  <c r="Q563" i="1"/>
  <c r="S565" i="1"/>
  <c r="Q565" i="1"/>
  <c r="Q567" i="1"/>
  <c r="R570" i="1"/>
  <c r="T570" i="1" s="1"/>
  <c r="Q570" i="1"/>
  <c r="R581" i="1"/>
  <c r="T581" i="1" s="1"/>
  <c r="Q581" i="1"/>
  <c r="Q612" i="1"/>
  <c r="Q614" i="1"/>
  <c r="Q616" i="1"/>
  <c r="R621" i="1"/>
  <c r="T621" i="1" s="1"/>
  <c r="Q621" i="1"/>
  <c r="Q105" i="1"/>
  <c r="Q15" i="1"/>
  <c r="Q28" i="1"/>
  <c r="Q32" i="1"/>
  <c r="Q38" i="1"/>
  <c r="R42" i="1"/>
  <c r="T42" i="1" s="1"/>
  <c r="Q43" i="1"/>
  <c r="S51" i="1"/>
  <c r="Q51" i="1"/>
  <c r="S54" i="1"/>
  <c r="Q54" i="1"/>
  <c r="R55" i="1"/>
  <c r="T55" i="1" s="1"/>
  <c r="S58" i="1"/>
  <c r="Q58" i="1"/>
  <c r="S65" i="1"/>
  <c r="Q65" i="1"/>
  <c r="Q238" i="1"/>
  <c r="S94" i="1"/>
  <c r="Q94" i="1"/>
  <c r="S98" i="1"/>
  <c r="Q98" i="1"/>
  <c r="S102" i="1"/>
  <c r="Q102" i="1"/>
  <c r="S115" i="1"/>
  <c r="Q115" i="1"/>
  <c r="S141" i="1"/>
  <c r="Q141" i="1"/>
  <c r="S145" i="1"/>
  <c r="Q145" i="1"/>
  <c r="S149" i="1"/>
  <c r="Q149" i="1"/>
  <c r="S153" i="1"/>
  <c r="Q153" i="1"/>
  <c r="S157" i="1"/>
  <c r="Q157" i="1"/>
  <c r="S162" i="1"/>
  <c r="Q162" i="1"/>
  <c r="S183" i="1"/>
  <c r="Q183" i="1"/>
  <c r="S190" i="1"/>
  <c r="Q190" i="1"/>
  <c r="S195" i="1"/>
  <c r="Q195" i="1"/>
  <c r="S198" i="1"/>
  <c r="Q198" i="1"/>
  <c r="S208" i="1"/>
  <c r="Q208" i="1"/>
  <c r="S211" i="1"/>
  <c r="Q211" i="1"/>
  <c r="S214" i="1"/>
  <c r="Q214" i="1"/>
  <c r="S230" i="1"/>
  <c r="Q230" i="1"/>
  <c r="S233" i="1"/>
  <c r="Q233" i="1"/>
  <c r="S240" i="1"/>
  <c r="Q240" i="1"/>
  <c r="S243" i="1"/>
  <c r="Q243" i="1"/>
  <c r="S250" i="1"/>
  <c r="Q250" i="1"/>
  <c r="S254" i="1"/>
  <c r="Q254" i="1"/>
  <c r="S257" i="1"/>
  <c r="Q257" i="1"/>
  <c r="S107" i="1"/>
  <c r="Q107" i="1"/>
  <c r="S285" i="1"/>
  <c r="Q285" i="1"/>
  <c r="S296" i="1"/>
  <c r="Q296" i="1"/>
  <c r="S299" i="1"/>
  <c r="Q299" i="1"/>
  <c r="S303" i="1"/>
  <c r="Q303" i="1"/>
  <c r="Q305" i="1"/>
  <c r="Q310" i="1"/>
  <c r="Q313" i="1"/>
  <c r="Q319" i="1"/>
  <c r="Q322" i="1"/>
  <c r="Q324" i="1"/>
  <c r="S327" i="1"/>
  <c r="Q330" i="1"/>
  <c r="S345" i="1"/>
  <c r="Q345" i="1"/>
  <c r="S379" i="1"/>
  <c r="Q379" i="1"/>
  <c r="Q520" i="1"/>
  <c r="Q533" i="1"/>
  <c r="Q559" i="1"/>
  <c r="R559" i="1"/>
  <c r="T559" i="1" s="1"/>
  <c r="Q82" i="1"/>
  <c r="Q384" i="1"/>
  <c r="Q59" i="1"/>
  <c r="R64" i="1"/>
  <c r="T64" i="1" s="1"/>
  <c r="Q68" i="1"/>
  <c r="Q95" i="1"/>
  <c r="S99" i="1"/>
  <c r="Q103" i="1"/>
  <c r="S138" i="1"/>
  <c r="S142" i="1"/>
  <c r="Q146" i="1"/>
  <c r="Q150" i="1"/>
  <c r="S154" i="1"/>
  <c r="S158" i="1"/>
  <c r="Q158" i="1"/>
  <c r="Q163" i="1"/>
  <c r="S180" i="1"/>
  <c r="S191" i="1"/>
  <c r="Q196" i="1"/>
  <c r="Q199" i="1"/>
  <c r="S201" i="1"/>
  <c r="Q201" i="1"/>
  <c r="S203" i="1"/>
  <c r="S212" i="1"/>
  <c r="S231" i="1"/>
  <c r="Q234" i="1"/>
  <c r="Q241" i="1"/>
  <c r="Q244" i="1"/>
  <c r="S251" i="1"/>
  <c r="S283" i="1"/>
  <c r="Q283" i="1"/>
  <c r="Q286" i="1"/>
  <c r="S297" i="1"/>
  <c r="Q300" i="1"/>
  <c r="S304" i="1"/>
  <c r="S306" i="1"/>
  <c r="Q306" i="1"/>
  <c r="S320" i="1"/>
  <c r="Q323" i="1"/>
  <c r="Q325" i="1"/>
  <c r="S41" i="1"/>
  <c r="Q41" i="1"/>
  <c r="Q168" i="1"/>
  <c r="Q83" i="1"/>
  <c r="Q87" i="1"/>
  <c r="Q90" i="1"/>
  <c r="Q92" i="1"/>
  <c r="R96" i="1"/>
  <c r="T96" i="1" s="1"/>
  <c r="Q96" i="1"/>
  <c r="Q97" i="1"/>
  <c r="R100" i="1"/>
  <c r="T100" i="1" s="1"/>
  <c r="Q100" i="1"/>
  <c r="Q101" i="1"/>
  <c r="Q104" i="1"/>
  <c r="R139" i="1"/>
  <c r="T139" i="1" s="1"/>
  <c r="Q139" i="1"/>
  <c r="Q140" i="1"/>
  <c r="R143" i="1"/>
  <c r="T143" i="1" s="1"/>
  <c r="Q143" i="1"/>
  <c r="Q144" i="1"/>
  <c r="R147" i="1"/>
  <c r="T147" i="1" s="1"/>
  <c r="Q147" i="1"/>
  <c r="Q148" i="1"/>
  <c r="R151" i="1"/>
  <c r="T151" i="1" s="1"/>
  <c r="Q151" i="1"/>
  <c r="Q152" i="1"/>
  <c r="R155" i="1"/>
  <c r="T155" i="1" s="1"/>
  <c r="Q155" i="1"/>
  <c r="Q156" i="1"/>
  <c r="R159" i="1"/>
  <c r="T159" i="1" s="1"/>
  <c r="Q159" i="1"/>
  <c r="Q161" i="1"/>
  <c r="R164" i="1"/>
  <c r="T164" i="1" s="1"/>
  <c r="Q164" i="1"/>
  <c r="Q165" i="1"/>
  <c r="R181" i="1"/>
  <c r="T181" i="1" s="1"/>
  <c r="Q181" i="1"/>
  <c r="Q170" i="1"/>
  <c r="R185" i="1"/>
  <c r="T185" i="1" s="1"/>
  <c r="Q185" i="1"/>
  <c r="Q186" i="1"/>
  <c r="R188" i="1"/>
  <c r="T188" i="1" s="1"/>
  <c r="Q188" i="1"/>
  <c r="Q189" i="1"/>
  <c r="Q192" i="1"/>
  <c r="R194" i="1"/>
  <c r="T194" i="1" s="1"/>
  <c r="Q194" i="1"/>
  <c r="Q197" i="1"/>
  <c r="Q200" i="1"/>
  <c r="Q202" i="1"/>
  <c r="R204" i="1"/>
  <c r="T204" i="1" s="1"/>
  <c r="Q204" i="1"/>
  <c r="Q205" i="1"/>
  <c r="R206" i="1"/>
  <c r="T206" i="1" s="1"/>
  <c r="Q206" i="1"/>
  <c r="Q207" i="1"/>
  <c r="R209" i="1"/>
  <c r="T209" i="1" s="1"/>
  <c r="Q209" i="1"/>
  <c r="Q210" i="1"/>
  <c r="R213" i="1"/>
  <c r="T213" i="1" s="1"/>
  <c r="Q213" i="1"/>
  <c r="R215" i="1"/>
  <c r="T215" i="1" s="1"/>
  <c r="Q215" i="1"/>
  <c r="R228" i="1"/>
  <c r="T228" i="1" s="1"/>
  <c r="Q228" i="1"/>
  <c r="Q229" i="1"/>
  <c r="Q232" i="1"/>
  <c r="R235" i="1"/>
  <c r="T235" i="1" s="1"/>
  <c r="Q235" i="1"/>
  <c r="Q237" i="1"/>
  <c r="R242" i="1"/>
  <c r="T242" i="1" s="1"/>
  <c r="Q242" i="1"/>
  <c r="R245" i="1"/>
  <c r="T245" i="1" s="1"/>
  <c r="Q245" i="1"/>
  <c r="Q246" i="1"/>
  <c r="R247" i="1"/>
  <c r="T247" i="1" s="1"/>
  <c r="Q247" i="1"/>
  <c r="R248" i="1"/>
  <c r="T248" i="1" s="1"/>
  <c r="Q248" i="1"/>
  <c r="Q249" i="1"/>
  <c r="R252" i="1"/>
  <c r="T252" i="1" s="1"/>
  <c r="Q252" i="1"/>
  <c r="Q253" i="1"/>
  <c r="R255" i="1"/>
  <c r="T255" i="1" s="1"/>
  <c r="Q255" i="1"/>
  <c r="Q256" i="1"/>
  <c r="R258" i="1"/>
  <c r="T258" i="1" s="1"/>
  <c r="Q258" i="1"/>
  <c r="R284" i="1"/>
  <c r="T284" i="1" s="1"/>
  <c r="Q284" i="1"/>
  <c r="R287" i="1"/>
  <c r="T287" i="1" s="1"/>
  <c r="Q287" i="1"/>
  <c r="Q288" i="1"/>
  <c r="R290" i="1"/>
  <c r="T290" i="1" s="1"/>
  <c r="Q290" i="1"/>
  <c r="Q291" i="1"/>
  <c r="Q298" i="1"/>
  <c r="R301" i="1"/>
  <c r="T301" i="1" s="1"/>
  <c r="Q301" i="1"/>
  <c r="Q302" i="1"/>
  <c r="R307" i="1"/>
  <c r="T307" i="1" s="1"/>
  <c r="Q307" i="1"/>
  <c r="Q308" i="1"/>
  <c r="R311" i="1"/>
  <c r="T311" i="1" s="1"/>
  <c r="Q311" i="1"/>
  <c r="Q312" i="1"/>
  <c r="R314" i="1"/>
  <c r="T314" i="1" s="1"/>
  <c r="Q314" i="1"/>
  <c r="Q315" i="1"/>
  <c r="R317" i="1"/>
  <c r="T317" i="1" s="1"/>
  <c r="Q317" i="1"/>
  <c r="Q318" i="1"/>
  <c r="R321" i="1"/>
  <c r="T321" i="1" s="1"/>
  <c r="Q321" i="1"/>
  <c r="Q326" i="1"/>
  <c r="S329" i="1"/>
  <c r="Q329" i="1"/>
  <c r="S334" i="1"/>
  <c r="Q334" i="1"/>
  <c r="S349" i="1"/>
  <c r="Q349" i="1"/>
  <c r="S371" i="1"/>
  <c r="Q371" i="1"/>
  <c r="Q594" i="1"/>
  <c r="S333" i="1"/>
  <c r="Q333" i="1"/>
  <c r="S337" i="1"/>
  <c r="Q337" i="1"/>
  <c r="S341" i="1"/>
  <c r="Q341" i="1"/>
  <c r="S344" i="1"/>
  <c r="Q344" i="1"/>
  <c r="S348" i="1"/>
  <c r="Q348" i="1"/>
  <c r="S354" i="1"/>
  <c r="Q354" i="1"/>
  <c r="S358" i="1"/>
  <c r="Q358" i="1"/>
  <c r="S361" i="1"/>
  <c r="Q361" i="1"/>
  <c r="S465" i="1"/>
  <c r="Q465" i="1"/>
  <c r="S365" i="1"/>
  <c r="Q365" i="1"/>
  <c r="S373" i="1"/>
  <c r="Q373" i="1"/>
  <c r="S378" i="1"/>
  <c r="Q378" i="1"/>
  <c r="S382" i="1"/>
  <c r="Q382" i="1"/>
  <c r="Q513" i="1"/>
  <c r="Q516" i="1"/>
  <c r="Q589" i="1"/>
  <c r="Q610" i="1"/>
  <c r="Q634" i="1"/>
  <c r="Q642" i="1"/>
  <c r="R642" i="1"/>
  <c r="T642" i="1" s="1"/>
  <c r="Q328" i="1"/>
  <c r="R331" i="1"/>
  <c r="T331" i="1" s="1"/>
  <c r="Q331" i="1"/>
  <c r="Q332" i="1"/>
  <c r="R335" i="1"/>
  <c r="T335" i="1" s="1"/>
  <c r="Q335" i="1"/>
  <c r="Q336" i="1"/>
  <c r="R339" i="1"/>
  <c r="T339" i="1" s="1"/>
  <c r="Q339" i="1"/>
  <c r="Q340" i="1"/>
  <c r="R342" i="1"/>
  <c r="T342" i="1" s="1"/>
  <c r="Q342" i="1"/>
  <c r="Q343" i="1"/>
  <c r="R346" i="1"/>
  <c r="T346" i="1" s="1"/>
  <c r="Q346" i="1"/>
  <c r="Q347" i="1"/>
  <c r="R350" i="1"/>
  <c r="T350" i="1" s="1"/>
  <c r="Q350" i="1"/>
  <c r="Q351" i="1"/>
  <c r="R353" i="1"/>
  <c r="T353" i="1" s="1"/>
  <c r="Q353" i="1"/>
  <c r="R356" i="1"/>
  <c r="T356" i="1" s="1"/>
  <c r="Q356" i="1"/>
  <c r="Q357" i="1"/>
  <c r="R359" i="1"/>
  <c r="T359" i="1" s="1"/>
  <c r="Q359" i="1"/>
  <c r="Q360" i="1"/>
  <c r="Q362" i="1"/>
  <c r="Q364" i="1"/>
  <c r="R367" i="1"/>
  <c r="T367" i="1" s="1"/>
  <c r="Q367" i="1"/>
  <c r="Q368" i="1"/>
  <c r="R369" i="1"/>
  <c r="T369" i="1" s="1"/>
  <c r="Q369" i="1"/>
  <c r="Q370" i="1"/>
  <c r="R372" i="1"/>
  <c r="T372" i="1" s="1"/>
  <c r="Q372" i="1"/>
  <c r="Q374" i="1"/>
  <c r="R376" i="1"/>
  <c r="T376" i="1" s="1"/>
  <c r="Q376" i="1"/>
  <c r="Q377" i="1"/>
  <c r="R380" i="1"/>
  <c r="T380" i="1" s="1"/>
  <c r="Q380" i="1"/>
  <c r="Q381" i="1"/>
  <c r="R385" i="1"/>
  <c r="T385" i="1" s="1"/>
  <c r="Q385" i="1"/>
  <c r="Q389" i="1"/>
  <c r="Q108" i="1"/>
  <c r="R394" i="1"/>
  <c r="T394" i="1" s="1"/>
  <c r="Q394" i="1"/>
  <c r="Q425" i="1"/>
  <c r="Q427" i="1"/>
  <c r="Q430" i="1"/>
  <c r="Q433" i="1"/>
  <c r="R435" i="1"/>
  <c r="T435" i="1" s="1"/>
  <c r="Q435" i="1"/>
  <c r="Q437" i="1"/>
  <c r="R439" i="1"/>
  <c r="T439" i="1" s="1"/>
  <c r="Q439" i="1"/>
  <c r="Q441" i="1"/>
  <c r="R442" i="1"/>
  <c r="T442" i="1" s="1"/>
  <c r="Q442" i="1"/>
  <c r="Q444" i="1"/>
  <c r="R446" i="1"/>
  <c r="T446" i="1" s="1"/>
  <c r="Q446" i="1"/>
  <c r="Q448" i="1"/>
  <c r="R450" i="1"/>
  <c r="T450" i="1" s="1"/>
  <c r="Q450" i="1"/>
  <c r="Q452" i="1"/>
  <c r="R454" i="1"/>
  <c r="T454" i="1" s="1"/>
  <c r="Q454" i="1"/>
  <c r="Q456" i="1"/>
  <c r="Q458" i="1"/>
  <c r="R460" i="1"/>
  <c r="T460" i="1" s="1"/>
  <c r="Q460" i="1"/>
  <c r="R463" i="1"/>
  <c r="T463" i="1" s="1"/>
  <c r="Q463" i="1"/>
  <c r="Q466" i="1"/>
  <c r="Q469" i="1"/>
  <c r="R471" i="1"/>
  <c r="T471" i="1" s="1"/>
  <c r="Q471" i="1"/>
  <c r="Q473" i="1"/>
  <c r="R475" i="1"/>
  <c r="T475" i="1" s="1"/>
  <c r="Q475" i="1"/>
  <c r="Q477" i="1"/>
  <c r="R479" i="1"/>
  <c r="T479" i="1" s="1"/>
  <c r="Q479" i="1"/>
  <c r="Q481" i="1"/>
  <c r="R483" i="1"/>
  <c r="T483" i="1" s="1"/>
  <c r="Q483" i="1"/>
  <c r="Q485" i="1"/>
  <c r="R487" i="1"/>
  <c r="T487" i="1" s="1"/>
  <c r="Q487" i="1"/>
  <c r="Q489" i="1"/>
  <c r="R491" i="1"/>
  <c r="T491" i="1" s="1"/>
  <c r="Q491" i="1"/>
  <c r="Q493" i="1"/>
  <c r="R495" i="1"/>
  <c r="T495" i="1" s="1"/>
  <c r="Q495" i="1"/>
  <c r="Q497" i="1"/>
  <c r="R499" i="1"/>
  <c r="T499" i="1" s="1"/>
  <c r="Q499" i="1"/>
  <c r="Q501" i="1"/>
  <c r="Q504" i="1"/>
  <c r="Q507" i="1"/>
  <c r="R508" i="1"/>
  <c r="T508" i="1" s="1"/>
  <c r="Q508" i="1"/>
  <c r="Q510" i="1"/>
  <c r="Q512" i="1"/>
  <c r="S535" i="1"/>
  <c r="R557" i="1"/>
  <c r="T557" i="1" s="1"/>
  <c r="Q557" i="1"/>
  <c r="R577" i="1"/>
  <c r="T577" i="1" s="1"/>
  <c r="Q577" i="1"/>
  <c r="Q585" i="1"/>
  <c r="R625" i="1"/>
  <c r="T625" i="1" s="1"/>
  <c r="Q625" i="1"/>
  <c r="Q627" i="1"/>
  <c r="S631" i="1"/>
  <c r="Q631" i="1"/>
  <c r="Q633" i="1"/>
  <c r="R635" i="1"/>
  <c r="T635" i="1" s="1"/>
  <c r="Q635" i="1"/>
  <c r="R387" i="1"/>
  <c r="T387" i="1" s="1"/>
  <c r="Q388" i="1"/>
  <c r="R390" i="1"/>
  <c r="T390" i="1" s="1"/>
  <c r="Q391" i="1"/>
  <c r="S394" i="1"/>
  <c r="S435" i="1"/>
  <c r="S439" i="1"/>
  <c r="S442" i="1"/>
  <c r="S446" i="1"/>
  <c r="S450" i="1"/>
  <c r="S454" i="1"/>
  <c r="S460" i="1"/>
  <c r="S463" i="1"/>
  <c r="S471" i="1"/>
  <c r="S475" i="1"/>
  <c r="S479" i="1"/>
  <c r="S483" i="1"/>
  <c r="S487" i="1"/>
  <c r="S491" i="1"/>
  <c r="S495" i="1"/>
  <c r="S499" i="1"/>
  <c r="S508" i="1"/>
  <c r="S511" i="1"/>
  <c r="Q511" i="1"/>
  <c r="S515" i="1"/>
  <c r="Q515" i="1"/>
  <c r="S518" i="1"/>
  <c r="Q518" i="1"/>
  <c r="S532" i="1"/>
  <c r="Q532" i="1"/>
  <c r="S537" i="1"/>
  <c r="Q537" i="1"/>
  <c r="R542" i="1"/>
  <c r="T542" i="1" s="1"/>
  <c r="Q542" i="1"/>
  <c r="R546" i="1"/>
  <c r="T546" i="1" s="1"/>
  <c r="Q546" i="1"/>
  <c r="R549" i="1"/>
  <c r="T549" i="1" s="1"/>
  <c r="Q549" i="1"/>
  <c r="S551" i="1"/>
  <c r="Q551" i="1"/>
  <c r="R553" i="1"/>
  <c r="T553" i="1" s="1"/>
  <c r="Q553" i="1"/>
  <c r="Q555" i="1"/>
  <c r="S557" i="1"/>
  <c r="Q561" i="1"/>
  <c r="Q579" i="1"/>
  <c r="S581" i="1"/>
  <c r="Q582" i="1"/>
  <c r="R586" i="1"/>
  <c r="T586" i="1" s="1"/>
  <c r="Q586" i="1"/>
  <c r="R593" i="1"/>
  <c r="T593" i="1" s="1"/>
  <c r="Q593" i="1"/>
  <c r="Q611" i="1"/>
  <c r="R611" i="1"/>
  <c r="T611" i="1" s="1"/>
  <c r="S621" i="1"/>
  <c r="Q626" i="1"/>
  <c r="S386" i="1"/>
  <c r="Q386" i="1"/>
  <c r="S393" i="1"/>
  <c r="Q393" i="1"/>
  <c r="S426" i="1"/>
  <c r="Q426" i="1"/>
  <c r="S431" i="1"/>
  <c r="Q431" i="1"/>
  <c r="S434" i="1"/>
  <c r="Q434" i="1"/>
  <c r="S438" i="1"/>
  <c r="Q438" i="1"/>
  <c r="S445" i="1"/>
  <c r="Q445" i="1"/>
  <c r="S449" i="1"/>
  <c r="Q449" i="1"/>
  <c r="S453" i="1"/>
  <c r="Q453" i="1"/>
  <c r="S457" i="1"/>
  <c r="Q457" i="1"/>
  <c r="S459" i="1"/>
  <c r="Q459" i="1"/>
  <c r="S462" i="1"/>
  <c r="Q462" i="1"/>
  <c r="S467" i="1"/>
  <c r="Q467" i="1"/>
  <c r="S470" i="1"/>
  <c r="Q470" i="1"/>
  <c r="S474" i="1"/>
  <c r="Q474" i="1"/>
  <c r="S478" i="1"/>
  <c r="Q478" i="1"/>
  <c r="S482" i="1"/>
  <c r="Q482" i="1"/>
  <c r="S486" i="1"/>
  <c r="Q486" i="1"/>
  <c r="S490" i="1"/>
  <c r="Q490" i="1"/>
  <c r="S494" i="1"/>
  <c r="Q494" i="1"/>
  <c r="S498" i="1"/>
  <c r="Q498" i="1"/>
  <c r="S502" i="1"/>
  <c r="Q502" i="1"/>
  <c r="S505" i="1"/>
  <c r="Q505" i="1"/>
  <c r="Q562" i="1"/>
  <c r="R562" i="1"/>
  <c r="T562" i="1" s="1"/>
  <c r="S573" i="1"/>
  <c r="Q573" i="1"/>
  <c r="Q578" i="1"/>
  <c r="R591" i="1"/>
  <c r="T591" i="1" s="1"/>
  <c r="Q601" i="1"/>
  <c r="R602" i="1"/>
  <c r="T602" i="1" s="1"/>
  <c r="Q602" i="1"/>
  <c r="R609" i="1"/>
  <c r="T609" i="1" s="1"/>
  <c r="Q609" i="1"/>
  <c r="Q617" i="1"/>
  <c r="S640" i="1"/>
  <c r="Q640" i="1"/>
  <c r="S559" i="1"/>
  <c r="S560" i="1"/>
  <c r="S570" i="1"/>
  <c r="Q572" i="1"/>
  <c r="S577" i="1"/>
  <c r="S586" i="1"/>
  <c r="Q588" i="1"/>
  <c r="S591" i="1"/>
  <c r="S593" i="1"/>
  <c r="S602" i="1"/>
  <c r="Q606" i="1"/>
  <c r="S609" i="1"/>
  <c r="S618" i="1"/>
  <c r="Q620" i="1"/>
  <c r="S623" i="1"/>
  <c r="S625" i="1"/>
  <c r="S635" i="1"/>
  <c r="Q638" i="1"/>
  <c r="S642" i="1"/>
  <c r="Q19" i="1"/>
  <c r="Q514" i="1"/>
  <c r="Q517" i="1"/>
  <c r="Q531" i="1"/>
  <c r="R534" i="1"/>
  <c r="T534" i="1" s="1"/>
  <c r="Q534" i="1"/>
  <c r="Q540" i="1"/>
  <c r="Q544" i="1"/>
  <c r="Q547" i="1"/>
  <c r="Q552" i="1"/>
  <c r="Q556" i="1"/>
  <c r="Q558" i="1"/>
  <c r="S562" i="1"/>
  <c r="Q564" i="1"/>
  <c r="Q574" i="1"/>
  <c r="Q575" i="1"/>
  <c r="Q580" i="1"/>
  <c r="Q590" i="1"/>
  <c r="Q592" i="1"/>
  <c r="Q595" i="1"/>
  <c r="Q607" i="1"/>
  <c r="Q608" i="1"/>
  <c r="S611" i="1"/>
  <c r="Q613" i="1"/>
  <c r="Q622" i="1"/>
  <c r="Q624" i="1"/>
  <c r="Q628" i="1"/>
  <c r="Q641" i="1"/>
  <c r="Q643" i="1"/>
  <c r="Q535" i="1"/>
</calcChain>
</file>

<file path=xl/sharedStrings.xml><?xml version="1.0" encoding="utf-8"?>
<sst xmlns="http://schemas.openxmlformats.org/spreadsheetml/2006/main" count="3814" uniqueCount="1503">
  <si>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</si>
  <si>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</si>
  <si>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</si>
  <si>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</si>
  <si>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</si>
  <si>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</si>
  <si>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</si>
  <si>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</si>
  <si>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</si>
  <si>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</si>
  <si>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</si>
  <si>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</si>
  <si>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</si>
  <si>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</si>
  <si>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</si>
  <si>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</si>
  <si>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</si>
  <si>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</si>
  <si>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</si>
  <si>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</si>
  <si>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</si>
  <si>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</si>
  <si>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</si>
  <si>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</si>
  <si>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</si>
  <si>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</si>
  <si>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</si>
  <si>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</si>
  <si>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</si>
  <si>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</si>
  <si>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</si>
  <si>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</si>
  <si>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</si>
  <si>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</si>
  <si>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</si>
  <si>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</si>
  <si>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</si>
  <si>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</si>
  <si>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</si>
  <si>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</si>
  <si>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</si>
  <si>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</si>
  <si>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</si>
  <si>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</si>
  <si>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</si>
  <si>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</si>
  <si>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</si>
  <si>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</si>
  <si>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</si>
  <si>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</si>
  <si>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</si>
  <si>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</si>
  <si>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</si>
  <si>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</si>
  <si>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</si>
  <si>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</si>
  <si>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</si>
  <si>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</si>
  <si>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</si>
  <si>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</si>
  <si>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</si>
  <si>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</si>
  <si>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</si>
  <si>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</si>
  <si>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</si>
  <si>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</si>
  <si>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</si>
  <si>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</si>
  <si>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</si>
  <si>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</si>
  <si>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</si>
  <si>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</si>
  <si>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</si>
  <si>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</si>
  <si>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</si>
  <si>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</si>
  <si>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</si>
  <si>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</si>
  <si>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</si>
  <si>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</si>
  <si>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</si>
  <si>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</si>
  <si>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</si>
  <si>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</si>
  <si>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</si>
  <si>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</si>
  <si>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</si>
  <si>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</si>
  <si>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</si>
  <si>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</si>
  <si>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</si>
  <si>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</si>
  <si>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</si>
  <si>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</si>
  <si>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</si>
  <si>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</si>
  <si>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</si>
  <si>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</si>
  <si>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</si>
  <si>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</si>
  <si>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</si>
  <si>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</si>
  <si>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</si>
  <si>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</si>
  <si>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</si>
  <si>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</si>
  <si>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</si>
  <si>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</si>
  <si>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</si>
  <si>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</si>
  <si>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</si>
  <si>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</si>
  <si>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</si>
  <si>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</si>
  <si>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</si>
  <si>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</si>
  <si>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</si>
  <si>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</si>
  <si>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</si>
  <si>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</si>
  <si>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</si>
  <si>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</si>
  <si>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</si>
  <si>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</si>
  <si>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</si>
  <si>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</si>
  <si>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</si>
  <si>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</si>
  <si>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</si>
  <si>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</si>
  <si>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</si>
  <si>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</si>
  <si>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</si>
  <si>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</si>
  <si>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</si>
  <si>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</si>
  <si>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</si>
  <si>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</si>
  <si>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</si>
  <si>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</si>
  <si>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</si>
  <si>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</si>
  <si>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</si>
  <si>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</si>
  <si>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</si>
  <si>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</si>
  <si>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</si>
  <si>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</si>
  <si>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</si>
  <si>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</si>
  <si>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</si>
  <si>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</si>
  <si>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</si>
  <si>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</si>
  <si>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</si>
  <si>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</si>
  <si>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</si>
  <si>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</si>
  <si>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</si>
  <si>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</si>
  <si>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</si>
  <si>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</si>
  <si>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</si>
  <si>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</si>
  <si>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</si>
  <si>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</si>
  <si>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</si>
  <si>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</si>
  <si>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</si>
  <si>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</si>
  <si>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</si>
  <si>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</si>
  <si>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</si>
  <si>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</si>
  <si>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</si>
  <si>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</si>
  <si>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</si>
  <si>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</si>
  <si>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</si>
  <si>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</si>
  <si>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</si>
  <si>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</si>
  <si>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</si>
  <si>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</si>
  <si>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</si>
  <si>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</si>
  <si>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</si>
  <si>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</si>
  <si>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</si>
  <si>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</si>
  <si>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</si>
  <si>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</si>
  <si>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</si>
  <si>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</si>
  <si>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</si>
  <si>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</si>
  <si>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</si>
  <si>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</si>
  <si>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</si>
  <si>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</si>
  <si>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</si>
  <si>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</si>
  <si>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</si>
  <si>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</si>
  <si>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</si>
  <si>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</si>
  <si>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</si>
  <si>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</si>
  <si>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</si>
  <si>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</si>
  <si>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</si>
  <si>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</si>
  <si>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</si>
  <si>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</si>
  <si>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</si>
  <si>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</si>
  <si>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</si>
  <si>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</si>
  <si>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</si>
  <si>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</si>
  <si>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</si>
  <si>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</si>
  <si>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</si>
  <si>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</si>
  <si>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</si>
  <si>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</si>
  <si>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</si>
  <si>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</si>
  <si>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</si>
  <si>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</si>
  <si>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</si>
  <si>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</si>
  <si>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</si>
  <si>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</si>
  <si>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</si>
  <si>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</si>
  <si>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</si>
  <si>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</si>
  <si>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</si>
  <si>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</si>
  <si>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</si>
  <si>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</si>
  <si>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</si>
  <si>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</si>
  <si>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</si>
  <si>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</si>
  <si>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</si>
  <si>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</si>
  <si>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</si>
  <si>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</si>
  <si>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</si>
  <si>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</si>
  <si>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</si>
  <si>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</si>
  <si>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</si>
  <si>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</si>
  <si>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</si>
  <si>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</si>
  <si>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</si>
  <si>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</si>
  <si>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</si>
  <si>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</si>
  <si>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</si>
  <si>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</si>
  <si>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</si>
  <si>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</si>
  <si>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</si>
  <si>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</si>
  <si>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</si>
  <si>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</si>
  <si>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</si>
  <si>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</si>
  <si>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</si>
  <si>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</si>
  <si>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</si>
  <si>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</si>
  <si>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</si>
  <si>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</si>
  <si>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</si>
  <si>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</si>
  <si>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</si>
  <si>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</si>
  <si>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</si>
  <si>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</si>
  <si>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</si>
  <si>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</si>
  <si>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</si>
  <si>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</si>
  <si>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</si>
  <si>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</si>
  <si>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</si>
  <si>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</si>
  <si>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</si>
  <si>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</si>
  <si>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</si>
  <si>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</si>
  <si>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</si>
  <si>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</si>
  <si>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</si>
  <si>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</si>
  <si>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</si>
  <si>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</si>
  <si>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</si>
  <si>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</si>
  <si>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</si>
  <si>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</si>
  <si>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</si>
  <si>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</si>
  <si>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</si>
  <si>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</si>
  <si>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</si>
  <si>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</si>
  <si>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</si>
  <si>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</si>
  <si>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</si>
  <si>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</si>
  <si>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</si>
  <si>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</si>
  <si>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</si>
  <si>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</si>
  <si>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</si>
  <si>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</si>
  <si>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</si>
  <si>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</si>
  <si>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</si>
  <si>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</si>
  <si>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</si>
  <si>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</si>
  <si>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</si>
  <si>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</si>
  <si>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</si>
  <si>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</si>
  <si>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</si>
  <si>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</si>
  <si>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</si>
  <si>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</si>
  <si>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</si>
  <si>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</si>
  <si>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</si>
  <si>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</si>
  <si>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</si>
  <si>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</si>
  <si>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</si>
  <si>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</si>
  <si>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</si>
  <si>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</si>
  <si>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</si>
  <si>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</si>
  <si>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</si>
  <si>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</si>
  <si>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</si>
  <si>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</si>
  <si>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</si>
  <si>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</si>
  <si>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</si>
  <si>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</si>
  <si>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</si>
  <si>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</si>
  <si>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</si>
  <si>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</si>
  <si>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</si>
  <si>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</si>
  <si>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</si>
  <si>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</si>
  <si>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</si>
  <si>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</si>
  <si>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</si>
  <si>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</si>
  <si>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</si>
  <si>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</si>
  <si>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</si>
  <si>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</si>
  <si>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</si>
  <si>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</si>
  <si>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</si>
  <si>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</si>
  <si>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</si>
  <si>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</si>
  <si>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</si>
  <si>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</si>
  <si>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</si>
  <si>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</si>
  <si>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</si>
  <si>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</si>
  <si>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</si>
  <si>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</si>
  <si>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</si>
  <si>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</si>
  <si>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</si>
  <si>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</si>
  <si>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</si>
  <si>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</si>
  <si>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</si>
  <si>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</si>
  <si>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</si>
  <si>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</si>
  <si>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</si>
  <si>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</si>
  <si>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</si>
  <si>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</si>
  <si>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</si>
  <si>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</si>
  <si>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</si>
  <si>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</si>
  <si>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</si>
  <si>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</si>
  <si>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</si>
  <si>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</si>
  <si>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</si>
  <si>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</si>
  <si>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</si>
  <si>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</si>
  <si>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</si>
  <si>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</si>
  <si>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</si>
  <si>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</si>
  <si>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</si>
  <si>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</si>
  <si>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</si>
  <si>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</si>
  <si>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</si>
  <si>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</si>
  <si>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</si>
  <si>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</si>
  <si>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</si>
  <si>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</si>
  <si>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</si>
  <si>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</si>
  <si>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</si>
  <si>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</si>
  <si>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</si>
  <si>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</si>
  <si>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</si>
  <si>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</si>
  <si>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</si>
  <si>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</si>
  <si>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</si>
  <si>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</si>
  <si>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</si>
  <si>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</si>
  <si>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</si>
  <si>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</si>
  <si>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</si>
  <si>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</si>
  <si>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</si>
  <si>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</si>
  <si>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</si>
  <si>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</si>
  <si>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</si>
  <si>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</si>
  <si>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</si>
  <si>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</si>
  <si>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</si>
  <si>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</si>
  <si>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</si>
  <si>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</si>
  <si>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</si>
  <si>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</si>
  <si>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</si>
  <si>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</si>
  <si>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</si>
  <si>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</si>
  <si>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</si>
  <si>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</si>
  <si>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</si>
  <si>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</si>
  <si>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</si>
  <si>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</si>
  <si>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</si>
  <si>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</si>
  <si>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</si>
  <si>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</si>
  <si>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</si>
  <si>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</si>
  <si>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</si>
  <si>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</si>
  <si>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</si>
  <si>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</si>
  <si>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</si>
  <si>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</si>
  <si>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</si>
  <si>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</si>
  <si>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</si>
  <si>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</si>
  <si>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</si>
  <si>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</si>
  <si>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</si>
  <si>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</si>
  <si>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</si>
  <si>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</si>
  <si>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</si>
  <si>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</si>
  <si>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</si>
  <si>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</si>
  <si>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</si>
  <si>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</si>
  <si>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</si>
  <si>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</si>
  <si>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</si>
  <si>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</si>
  <si>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</si>
  <si>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</si>
  <si>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</si>
  <si>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</si>
  <si>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</si>
  <si>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</si>
  <si>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</si>
  <si>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</si>
  <si>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</si>
  <si>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</si>
  <si>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</si>
  <si>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</si>
  <si>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</si>
  <si>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</si>
  <si>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</si>
  <si>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</si>
  <si>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</si>
  <si>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</si>
  <si>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</si>
  <si>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</si>
  <si>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</si>
  <si>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</si>
  <si>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</si>
  <si>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</si>
  <si>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</si>
  <si>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</si>
  <si>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</si>
  <si>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</si>
  <si>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</si>
  <si>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</si>
  <si>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</si>
  <si>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</si>
  <si>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</si>
  <si>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</si>
  <si>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</si>
  <si>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</si>
  <si>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</si>
  <si>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</si>
  <si>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</si>
  <si>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</si>
  <si>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</si>
  <si>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</si>
  <si>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</si>
  <si>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</si>
  <si>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</si>
  <si>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</si>
  <si>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</si>
  <si>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</si>
  <si>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</si>
  <si>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</si>
  <si>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</si>
  <si>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</si>
  <si>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</si>
  <si>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</si>
  <si>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</si>
  <si>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</si>
  <si>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</si>
  <si>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</si>
  <si>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</si>
  <si>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</si>
  <si>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</si>
  <si>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</si>
  <si>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</si>
  <si>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</si>
  <si>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</si>
  <si>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</si>
  <si>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</si>
  <si>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</si>
  <si>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</si>
  <si>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</si>
  <si>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</si>
  <si>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</si>
  <si>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</si>
  <si>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</si>
  <si>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</si>
  <si>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</si>
  <si>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</si>
  <si>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</si>
  <si>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</si>
  <si>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</si>
  <si>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</si>
  <si>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</si>
  <si>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</si>
  <si>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</si>
  <si>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</si>
  <si>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</si>
  <si>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</si>
  <si>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</si>
  <si>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</si>
  <si>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</si>
  <si>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</si>
  <si>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</si>
  <si>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</si>
  <si>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</si>
  <si>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</si>
  <si>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</si>
  <si>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</si>
  <si>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</si>
  <si>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</si>
  <si>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</si>
  <si>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</si>
  <si>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</si>
  <si>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</si>
  <si>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</si>
  <si>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</si>
  <si>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</si>
  <si>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</si>
  <si>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</si>
  <si>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</si>
  <si>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</si>
  <si>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</si>
  <si>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</si>
  <si>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</si>
  <si>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</si>
  <si>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</si>
  <si>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</si>
  <si>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</si>
  <si>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</si>
  <si>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</si>
  <si>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</si>
  <si>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</si>
  <si>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</si>
  <si>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</si>
  <si>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</si>
  <si>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</si>
  <si>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</si>
  <si>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</si>
  <si>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</si>
  <si>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</si>
  <si>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</si>
  <si>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</si>
  <si>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</si>
  <si>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</si>
  <si>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</si>
  <si>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</si>
  <si>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</si>
  <si>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</si>
  <si>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</si>
  <si>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</si>
  <si>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</si>
  <si>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</si>
  <si>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</si>
  <si>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</si>
  <si>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</si>
  <si>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</si>
  <si>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</si>
  <si>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</si>
  <si>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</si>
  <si>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</si>
  <si>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</si>
  <si>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</si>
  <si>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</si>
  <si>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</si>
  <si>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</si>
  <si>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</si>
  <si>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</si>
  <si>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</si>
  <si>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</si>
  <si>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</si>
  <si>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</si>
  <si>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</si>
  <si>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</si>
  <si>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</si>
  <si>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</si>
  <si>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</si>
  <si>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</si>
  <si>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</si>
  <si>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</si>
  <si>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</si>
  <si>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</si>
  <si>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</si>
  <si>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</si>
  <si>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</si>
  <si>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</si>
  <si>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</si>
  <si>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</si>
  <si>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</si>
  <si>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</si>
  <si>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</si>
  <si>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</si>
  <si>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</si>
  <si>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</si>
  <si>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</si>
  <si>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</si>
  <si>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</si>
  <si>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</si>
  <si>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</si>
  <si>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</si>
  <si>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</si>
  <si>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</si>
  <si>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</si>
  <si>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</si>
  <si>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</si>
  <si>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</si>
  <si>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</si>
  <si>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</si>
  <si>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</si>
  <si>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</si>
  <si>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</si>
  <si>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</si>
  <si>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</si>
  <si>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</si>
  <si>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</si>
  <si>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</si>
  <si>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</si>
  <si>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</si>
  <si>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</si>
  <si>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</si>
  <si>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</si>
  <si>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</si>
  <si>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</si>
  <si>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</si>
  <si>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</si>
  <si>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</si>
  <si>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</si>
  <si>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</si>
  <si>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</si>
  <si>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</si>
  <si>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</si>
  <si>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</si>
  <si>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</si>
  <si>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</si>
  <si>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</si>
  <si>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</si>
  <si>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</si>
  <si>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</si>
  <si>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</si>
  <si>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</si>
  <si>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</si>
  <si>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</si>
  <si>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</si>
  <si>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</si>
  <si>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</si>
  <si>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</si>
  <si>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</si>
  <si>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</si>
  <si>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</si>
  <si>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</si>
  <si>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</si>
  <si>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</si>
  <si>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</si>
  <si>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</si>
  <si>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</si>
  <si>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</si>
  <si>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</si>
  <si>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</si>
  <si>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</si>
  <si>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</si>
  <si>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</si>
  <si>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</si>
  <si>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</si>
  <si>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</si>
  <si>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</si>
  <si>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</si>
  <si>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</si>
  <si>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</si>
  <si>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</si>
  <si>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</si>
  <si>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</si>
  <si>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</si>
  <si>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</si>
  <si>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</si>
  <si>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</si>
  <si>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</si>
  <si>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</si>
  <si>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</si>
  <si>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</si>
  <si>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</si>
  <si>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</si>
  <si>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</si>
  <si>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</si>
  <si>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</si>
  <si>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</si>
  <si>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</si>
  <si>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</si>
  <si>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</si>
  <si>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</si>
  <si>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</si>
  <si>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</si>
  <si>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</si>
  <si>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</si>
  <si>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</si>
  <si>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</si>
  <si>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</si>
  <si>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</si>
  <si>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</si>
  <si>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</si>
  <si>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</si>
  <si>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</si>
  <si>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</si>
  <si>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</si>
  <si>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</si>
  <si>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</si>
  <si>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</si>
  <si>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</si>
  <si>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</si>
  <si>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</si>
  <si>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</si>
  <si>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</si>
  <si>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</si>
  <si>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</si>
  <si>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</si>
  <si>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</si>
  <si>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</si>
  <si>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</si>
  <si>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</si>
  <si>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</si>
  <si>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</si>
  <si>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</si>
  <si>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</si>
  <si>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</si>
  <si>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</si>
  <si>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</si>
  <si>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</si>
  <si>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</si>
  <si>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</si>
  <si>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</si>
  <si>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</si>
  <si>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</si>
  <si>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</si>
  <si>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</si>
  <si>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</si>
  <si>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</si>
  <si>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</si>
  <si>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</si>
  <si>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</si>
  <si>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</si>
  <si>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</si>
  <si>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</si>
  <si>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</si>
  <si>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</si>
  <si>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</si>
  <si>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</si>
  <si>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</si>
  <si>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</si>
  <si>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</si>
  <si>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</si>
  <si>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</si>
  <si>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</si>
  <si>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</si>
  <si>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</si>
  <si>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</si>
  <si>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</si>
  <si>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</si>
  <si>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</si>
  <si>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</si>
  <si>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</si>
  <si>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</si>
  <si>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</si>
  <si>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</si>
  <si>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</si>
  <si>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</si>
  <si>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</si>
  <si>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</si>
  <si>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</si>
  <si>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</si>
  <si>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</si>
  <si>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</si>
  <si>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</si>
  <si>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</si>
  <si>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</si>
  <si>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</si>
  <si>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</si>
  <si>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</si>
  <si>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</si>
  <si>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</si>
  <si>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</si>
  <si>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</si>
  <si>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</si>
  <si>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</si>
  <si>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</si>
  <si>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</si>
  <si>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</si>
  <si>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</si>
  <si>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</si>
  <si>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</si>
  <si>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</si>
  <si>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</si>
  <si>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</si>
  <si>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</si>
  <si>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</si>
  <si>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</si>
  <si>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</si>
  <si>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</si>
  <si>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</si>
  <si>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</si>
  <si>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</si>
  <si>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</si>
  <si>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</si>
  <si>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</si>
  <si>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</si>
  <si>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</si>
  <si>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</si>
  <si>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</si>
  <si>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</si>
  <si>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</si>
  <si>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</si>
  <si>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</si>
  <si>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</si>
  <si>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</si>
  <si>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</si>
  <si>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</si>
  <si>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</si>
  <si>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</si>
  <si>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</si>
  <si>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</si>
  <si>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</si>
  <si>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</si>
  <si>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</si>
  <si>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</si>
  <si>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</si>
  <si>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</si>
  <si>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</si>
  <si>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</si>
  <si>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</si>
  <si>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</si>
  <si>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</si>
  <si>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</si>
  <si>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</si>
  <si>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</si>
  <si>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</si>
  <si>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</si>
  <si>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</si>
  <si>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</si>
  <si>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</si>
  <si>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</si>
  <si>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</si>
  <si>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</si>
  <si>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</si>
  <si>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</si>
  <si>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</si>
  <si>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</si>
  <si>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</si>
  <si>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</si>
  <si>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</si>
  <si>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</si>
  <si>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</si>
  <si>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</si>
  <si>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</si>
  <si>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</si>
  <si>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</si>
  <si>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</si>
  <si>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</si>
  <si>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</si>
  <si>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</si>
  <si>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</si>
  <si>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</si>
  <si>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</si>
  <si>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</si>
  <si>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</si>
  <si>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</si>
  <si>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</si>
  <si>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</si>
  <si>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</si>
  <si>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</si>
  <si>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</si>
  <si>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</si>
  <si>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</si>
  <si>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</si>
  <si>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</si>
  <si>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</si>
  <si>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</si>
  <si>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</si>
  <si>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</si>
  <si>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</si>
  <si>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</si>
  <si>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</si>
  <si>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</si>
  <si>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</si>
  <si>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</si>
  <si>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</si>
  <si>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</si>
  <si>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</si>
  <si>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</si>
  <si>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</si>
  <si>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</si>
  <si>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</si>
  <si>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</si>
  <si>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</si>
  <si>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</si>
  <si>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</si>
  <si>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</si>
  <si>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</si>
  <si>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</si>
  <si>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</si>
  <si>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</si>
  <si>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</si>
  <si>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</si>
  <si>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</si>
  <si>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</si>
  <si>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</si>
  <si>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</si>
  <si>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</si>
  <si>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</si>
  <si>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</si>
  <si>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</si>
  <si>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</si>
  <si>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</si>
  <si>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</si>
  <si>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</si>
  <si>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</si>
  <si>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</si>
  <si>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</si>
  <si>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</si>
  <si>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</si>
  <si>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</si>
  <si>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</si>
  <si>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</si>
  <si>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</si>
  <si>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</si>
  <si>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</si>
  <si>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</si>
  <si>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</si>
  <si>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</si>
  <si>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</si>
  <si>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</si>
  <si>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</si>
  <si>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</si>
  <si>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</si>
  <si>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</si>
  <si>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</si>
  <si>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</si>
  <si>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</si>
  <si>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</si>
  <si>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</si>
  <si>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</si>
  <si>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</si>
  <si>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</si>
  <si>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</si>
  <si>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</si>
  <si>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</si>
  <si>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</si>
  <si>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</si>
  <si>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</si>
  <si>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</si>
  <si>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</si>
  <si>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</si>
  <si>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</si>
  <si>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</si>
  <si>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</si>
  <si>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</si>
  <si>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</si>
  <si>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</si>
  <si>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</si>
  <si>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</si>
  <si>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</si>
  <si>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</si>
  <si>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</si>
  <si>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</si>
  <si>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</si>
  <si>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</si>
  <si>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</si>
  <si>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</si>
  <si>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</si>
  <si>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</si>
  <si>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</si>
  <si>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</si>
  <si>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</si>
  <si>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</si>
  <si>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</si>
  <si>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</si>
  <si>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</si>
  <si>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</si>
  <si>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</si>
  <si>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</si>
  <si>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</si>
  <si>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</si>
  <si>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</si>
  <si>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</si>
  <si>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</si>
  <si>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</si>
  <si>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</si>
  <si>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</si>
  <si>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</si>
  <si>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</si>
  <si>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</si>
  <si>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</si>
  <si>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</si>
  <si>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</si>
  <si>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</si>
  <si>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</si>
  <si>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</si>
  <si>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</si>
  <si>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</si>
  <si>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</si>
  <si>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</si>
  <si>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</si>
  <si>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</si>
  <si>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</si>
  <si>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</si>
  <si>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</si>
  <si>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</si>
  <si>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</si>
  <si>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</si>
  <si>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</si>
  <si>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</si>
  <si>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</si>
  <si>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</si>
  <si>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</si>
  <si>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</si>
  <si>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</si>
  <si>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</si>
  <si>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</si>
  <si>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</si>
  <si>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</si>
  <si>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</si>
  <si>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</si>
  <si>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</si>
  <si>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</si>
  <si>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</si>
  <si>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</si>
  <si>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</si>
  <si>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</si>
  <si>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</si>
  <si>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</si>
  <si>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</si>
  <si>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</si>
  <si>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</si>
  <si>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</si>
  <si>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</si>
  <si>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</si>
  <si>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</si>
  <si>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</si>
  <si>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</si>
  <si>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</si>
  <si>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</si>
  <si>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</si>
  <si>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</si>
  <si>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</si>
  <si>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</si>
  <si>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</si>
  <si>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</si>
  <si>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</si>
  <si>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</si>
  <si>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</si>
  <si>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</si>
  <si>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</si>
  <si>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</si>
  <si>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</si>
  <si>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</si>
  <si>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</si>
  <si>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</si>
  <si>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</si>
  <si>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</si>
  <si>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</si>
  <si>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</si>
  <si>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</si>
  <si>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</si>
  <si>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</si>
  <si>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</si>
  <si>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</si>
  <si>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</si>
  <si>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</si>
  <si>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</si>
  <si>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</si>
  <si>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</si>
  <si>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</si>
  <si>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</si>
  <si>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</si>
  <si>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</si>
  <si>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</si>
  <si>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</si>
  <si>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</si>
  <si>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</si>
  <si>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</si>
  <si>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</si>
  <si>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</si>
  <si>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</si>
  <si>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</si>
  <si>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</si>
  <si>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</si>
  <si>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</si>
  <si>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</si>
  <si>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</si>
  <si>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</si>
  <si>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</si>
  <si>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</si>
  <si>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</si>
  <si>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</si>
  <si>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</si>
  <si>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</si>
  <si>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</si>
  <si>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</si>
  <si>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</si>
  <si>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</si>
  <si>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</si>
  <si>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</si>
  <si>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</si>
  <si>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</si>
  <si>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</si>
  <si>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</si>
  <si>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</si>
  <si>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</si>
  <si>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</si>
  <si>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</si>
  <si>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</si>
  <si>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</si>
  <si>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</si>
  <si>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</si>
  <si>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</si>
  <si>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</si>
  <si>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</si>
  <si>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</si>
  <si>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</si>
  <si>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</si>
  <si>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</si>
  <si>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</si>
  <si>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</si>
  <si>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</si>
  <si>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</si>
  <si>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</si>
  <si>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</si>
  <si>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</si>
  <si>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</si>
  <si>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</si>
  <si>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</si>
  <si>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</si>
  <si>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</si>
  <si>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</si>
  <si>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</si>
  <si>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</si>
  <si>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</si>
  <si>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</si>
  <si>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</si>
  <si>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</si>
  <si>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</si>
  <si>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</si>
  <si>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</si>
  <si>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</si>
  <si>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</si>
  <si>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</si>
  <si>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</si>
  <si>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</si>
  <si>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</si>
  <si>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</si>
  <si>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</si>
  <si>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</si>
  <si>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</si>
  <si>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</si>
  <si>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</si>
  <si>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</si>
  <si>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</si>
  <si>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</si>
  <si>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</si>
  <si>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</si>
  <si>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</si>
  <si>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</si>
  <si>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</si>
  <si>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</si>
  <si>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</si>
  <si>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</si>
  <si>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</si>
  <si>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</si>
  <si>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</si>
  <si>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</si>
  <si>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</si>
  <si>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</si>
  <si>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</si>
  <si>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</si>
  <si>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</si>
  <si>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</si>
  <si>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</si>
  <si>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</si>
  <si>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</si>
  <si>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</si>
  <si>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</si>
  <si>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</si>
  <si>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</si>
  <si>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</si>
  <si>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</si>
  <si>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</si>
  <si>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</si>
  <si>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</si>
  <si>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</si>
  <si>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</si>
  <si>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</si>
  <si>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</si>
  <si>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</si>
  <si>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</si>
  <si>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</si>
  <si>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</si>
  <si>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</si>
  <si>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</si>
  <si>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</si>
  <si>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</si>
  <si>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</si>
  <si>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</si>
  <si>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</si>
  <si>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</si>
  <si>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</si>
  <si>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</si>
  <si>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</si>
  <si>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</si>
  <si>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</si>
  <si>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</si>
  <si>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</si>
  <si>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</si>
  <si>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</si>
  <si>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</si>
  <si>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</si>
  <si>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</si>
  <si>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</si>
  <si>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</si>
  <si>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</si>
  <si>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</si>
  <si>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</si>
  <si>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</si>
  <si>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</si>
  <si>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</si>
  <si>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</si>
  <si>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</si>
  <si>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</si>
  <si>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</si>
  <si>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</si>
  <si>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</si>
  <si>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</si>
  <si>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</si>
  <si>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</si>
  <si>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</si>
  <si>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</si>
  <si>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</si>
  <si>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</si>
  <si>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</si>
  <si>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</si>
  <si>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</si>
  <si>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</si>
  <si>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</si>
  <si>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</si>
  <si>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</si>
  <si>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</si>
  <si>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</si>
  <si>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</si>
  <si>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</si>
  <si>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</si>
  <si>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</si>
  <si>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</si>
  <si>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</si>
  <si>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</si>
  <si>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</si>
  <si>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</si>
  <si>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</si>
  <si>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</si>
  <si>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</si>
  <si>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</si>
  <si>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</si>
  <si>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</si>
  <si>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</si>
  <si>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</si>
  <si>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</si>
  <si>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</si>
  <si>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</si>
  <si>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</si>
  <si>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</si>
  <si>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</si>
  <si>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</si>
  <si>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</si>
  <si>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</si>
  <si>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</si>
  <si>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</si>
  <si>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</si>
  <si>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</si>
  <si>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</si>
  <si>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</si>
  <si>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</si>
  <si>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</si>
  <si>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</si>
  <si>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</si>
  <si>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</si>
  <si>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</si>
  <si>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</si>
  <si>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</si>
  <si>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</si>
  <si>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</si>
  <si>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</si>
  <si>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</si>
  <si>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</si>
  <si>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</si>
  <si>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</si>
  <si>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</si>
  <si>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</si>
  <si>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</si>
  <si>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</si>
  <si>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</si>
  <si>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</si>
  <si>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</si>
  <si>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</si>
  <si>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</si>
  <si>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</si>
  <si>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</si>
  <si>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</si>
  <si>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ELPIDIO ROSSO MERCEDES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</si>
  <si>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</si>
  <si>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</si>
  <si>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</si>
  <si>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</si>
  <si>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</si>
  <si>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</si>
  <si>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</si>
  <si>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</si>
  <si>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</si>
  <si>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</si>
  <si>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</si>
  <si>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</si>
  <si>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</si>
  <si>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</si>
  <si>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</si>
  <si>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</si>
  <si>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</si>
  <si>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</si>
  <si>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</si>
  <si>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</si>
  <si>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</si>
  <si>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</si>
  <si>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LUZ DEL ALBA OVALLE SANTOS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</si>
  <si>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</si>
  <si>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</si>
  <si>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</si>
  <si>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</si>
  <si>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</si>
  <si>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</si>
  <si>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</si>
  <si>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</si>
  <si>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</si>
  <si>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</si>
  <si>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</si>
  <si>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</si>
  <si>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</si>
  <si>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</si>
  <si>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</si>
  <si>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</si>
  <si>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</si>
  <si>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</si>
  <si>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</si>
  <si>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</si>
  <si>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</si>
  <si>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</si>
  <si>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</si>
  <si>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</si>
  <si>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</si>
  <si>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</si>
  <si>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</si>
  <si>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</si>
  <si>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</si>
  <si>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</si>
  <si>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</si>
  <si>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</si>
  <si>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</si>
  <si>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</si>
  <si>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</si>
  <si>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</si>
  <si>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´623</t>
  </si>
  <si>
    <t>´624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</si>
  <si>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</si>
  <si>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</si>
  <si>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</si>
  <si>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</si>
  <si>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</si>
  <si>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</si>
  <si>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>JULY FABIAN RODRIGUEZ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</si>
  <si>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</si>
  <si>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</si>
  <si>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</si>
  <si>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</si>
  <si>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</si>
  <si>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</si>
  <si>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</si>
  <si>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´625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</si>
  <si>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</si>
  <si>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</si>
  <si>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</si>
  <si>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</si>
  <si>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</si>
  <si>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</si>
  <si>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</si>
  <si>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</si>
  <si>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</si>
  <si>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</si>
  <si>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</si>
  <si>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</si>
  <si>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</si>
  <si>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</si>
  <si>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</si>
  <si>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</si>
  <si>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</si>
  <si>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</si>
  <si>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</si>
  <si>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</si>
  <si>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</si>
  <si>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 CORRESPONDIENTE AL MES DE ENERO 2024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</si>
  <si>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</si>
  <si>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</si>
  <si>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</si>
  <si>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</si>
  <si>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</si>
  <si>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</si>
  <si>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</si>
  <si>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</si>
  <si>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>´626</t>
  </si>
  <si>
    <t>´627</t>
  </si>
  <si>
    <t>´628</t>
  </si>
  <si>
    <t>´629</t>
  </si>
  <si>
    <t>´630</t>
  </si>
  <si>
    <t>´631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</si>
</sst>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  <font>
      <sz val="2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9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1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5"/>
  <sheetViews>
    <sheetView tabSelected="1" view="pageBreakPreview" topLeftCell="J617" zoomScale="60" zoomScaleNormal="60" workbookViewId="0">
      <selection activeCell="B643" sqref="B643"/>
    </sheetView>
  </sheetViews>
  <sheetFormatPr baseColWidth="10" defaultColWidth="11.42578125" defaultRowHeight="18" x14ac:dyDescent="0.25"/>
  <cols>
    <col min="1" max="1" width="20.28515625" style="4" customWidth="1"/>
    <col min="2" max="2" width="107.28515625" style="5" customWidth="1"/>
    <col min="3" max="3" width="113" style="5" customWidth="1"/>
    <col min="4" max="4" width="96.4257812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303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1350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41" t="s">
        <v>1488</v>
      </c>
      <c r="H9" s="41"/>
      <c r="I9" s="41"/>
      <c r="J9" s="41"/>
      <c r="K9" s="41"/>
      <c r="L9" s="41"/>
      <c r="M9" s="41"/>
      <c r="N9" s="41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6" t="s">
        <v>14</v>
      </c>
      <c r="B10" s="48" t="s">
        <v>789</v>
      </c>
      <c r="C10" s="46" t="s">
        <v>788</v>
      </c>
      <c r="D10" s="48" t="s">
        <v>787</v>
      </c>
      <c r="E10" s="46" t="s">
        <v>786</v>
      </c>
      <c r="F10" s="46" t="s">
        <v>1247</v>
      </c>
      <c r="G10" s="50" t="s">
        <v>785</v>
      </c>
      <c r="H10" s="67" t="s">
        <v>1293</v>
      </c>
      <c r="I10" s="42" t="s">
        <v>1264</v>
      </c>
      <c r="J10" s="43"/>
      <c r="K10" s="64" t="s">
        <v>774</v>
      </c>
      <c r="L10" s="65"/>
      <c r="M10" s="65"/>
      <c r="N10" s="65"/>
      <c r="O10" s="65"/>
      <c r="P10" s="65"/>
      <c r="Q10" s="66"/>
      <c r="R10" s="52" t="s">
        <v>775</v>
      </c>
      <c r="S10" s="53"/>
      <c r="T10" s="54" t="s">
        <v>776</v>
      </c>
    </row>
    <row r="11" spans="1:22" s="11" customFormat="1" ht="61.5" customHeight="1" x14ac:dyDescent="0.35">
      <c r="A11" s="46"/>
      <c r="B11" s="48"/>
      <c r="C11" s="46"/>
      <c r="D11" s="48"/>
      <c r="E11" s="46"/>
      <c r="F11" s="46"/>
      <c r="G11" s="50"/>
      <c r="H11" s="68"/>
      <c r="I11" s="44"/>
      <c r="J11" s="45"/>
      <c r="K11" s="57" t="s">
        <v>777</v>
      </c>
      <c r="L11" s="58"/>
      <c r="M11" s="58" t="s">
        <v>1267</v>
      </c>
      <c r="N11" s="58" t="s">
        <v>1266</v>
      </c>
      <c r="O11" s="58"/>
      <c r="P11" s="58" t="s">
        <v>1268</v>
      </c>
      <c r="Q11" s="60" t="s">
        <v>778</v>
      </c>
      <c r="R11" s="60" t="s">
        <v>779</v>
      </c>
      <c r="S11" s="62" t="s">
        <v>780</v>
      </c>
      <c r="T11" s="55"/>
    </row>
    <row r="12" spans="1:22" s="11" customFormat="1" ht="72.75" customHeight="1" x14ac:dyDescent="0.35">
      <c r="A12" s="47"/>
      <c r="B12" s="49"/>
      <c r="C12" s="47"/>
      <c r="D12" s="49"/>
      <c r="E12" s="47"/>
      <c r="F12" s="47"/>
      <c r="G12" s="51"/>
      <c r="H12" s="68"/>
      <c r="I12" s="44"/>
      <c r="J12" s="45"/>
      <c r="K12" s="14" t="s">
        <v>781</v>
      </c>
      <c r="L12" s="15" t="s">
        <v>782</v>
      </c>
      <c r="M12" s="59"/>
      <c r="N12" s="15" t="s">
        <v>783</v>
      </c>
      <c r="O12" s="15" t="s">
        <v>784</v>
      </c>
      <c r="P12" s="59"/>
      <c r="Q12" s="61"/>
      <c r="R12" s="61"/>
      <c r="S12" s="63"/>
      <c r="T12" s="56"/>
    </row>
    <row r="13" spans="1:22" s="39" customFormat="1" ht="60" customHeight="1" x14ac:dyDescent="0.2">
      <c r="A13" s="69" t="s">
        <v>15</v>
      </c>
      <c r="B13" s="34" t="s">
        <v>1347</v>
      </c>
      <c r="C13" s="37" t="s">
        <v>393</v>
      </c>
      <c r="D13" s="36" t="s">
        <v>294</v>
      </c>
      <c r="E13" s="37" t="s">
        <v>729</v>
      </c>
      <c r="F13" s="70" t="s">
        <v>759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3" si="0">+G13*2.87%</f>
        <v>7462</v>
      </c>
      <c r="L13" s="31">
        <f t="shared" ref="L13:L73" si="1">+G13*7.1%</f>
        <v>18460</v>
      </c>
      <c r="M13" s="31">
        <f t="shared" ref="M13:M73" si="2">+G13*1.1%</f>
        <v>2860.0000000000005</v>
      </c>
      <c r="N13" s="31">
        <v>4943.8</v>
      </c>
      <c r="O13" s="31">
        <f t="shared" ref="O13:O73" si="3">+G13*7.09%</f>
        <v>18434</v>
      </c>
      <c r="P13" s="31"/>
      <c r="Q13" s="31">
        <f t="shared" ref="Q13:Q73" si="4">+K13+L13+M13+N13+O13+P13</f>
        <v>52159.8</v>
      </c>
      <c r="R13" s="31">
        <f>+K13+H13+N13+P13+I13+J13</f>
        <v>70962.570000000007</v>
      </c>
      <c r="S13" s="31">
        <f t="shared" ref="S13:S73" si="5">+L13+M13+O13</f>
        <v>39754</v>
      </c>
      <c r="T13" s="31">
        <f t="shared" ref="T13:T73" si="6">+G13-R13</f>
        <v>189037.43</v>
      </c>
    </row>
    <row r="14" spans="1:22" s="39" customFormat="1" ht="60" customHeight="1" x14ac:dyDescent="0.2">
      <c r="A14" s="69" t="s">
        <v>16</v>
      </c>
      <c r="B14" s="34" t="s">
        <v>495</v>
      </c>
      <c r="C14" s="37" t="s">
        <v>393</v>
      </c>
      <c r="D14" s="36" t="s">
        <v>757</v>
      </c>
      <c r="E14" s="37" t="s">
        <v>729</v>
      </c>
      <c r="F14" s="70" t="s">
        <v>760</v>
      </c>
      <c r="G14" s="31">
        <v>70000</v>
      </c>
      <c r="H14" s="31">
        <v>5368.48</v>
      </c>
      <c r="I14" s="31">
        <v>25</v>
      </c>
      <c r="J14" s="38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9" customFormat="1" ht="60" customHeight="1" x14ac:dyDescent="0.2">
      <c r="A15" s="69" t="s">
        <v>17</v>
      </c>
      <c r="B15" s="34" t="s">
        <v>418</v>
      </c>
      <c r="C15" s="37" t="s">
        <v>393</v>
      </c>
      <c r="D15" s="36" t="s">
        <v>359</v>
      </c>
      <c r="E15" s="37" t="s">
        <v>730</v>
      </c>
      <c r="F15" s="70" t="s">
        <v>760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3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69" t="s">
        <v>1285</v>
      </c>
      <c r="B16" s="34" t="s">
        <v>496</v>
      </c>
      <c r="C16" s="37" t="s">
        <v>393</v>
      </c>
      <c r="D16" s="36" t="s">
        <v>351</v>
      </c>
      <c r="E16" s="37" t="s">
        <v>730</v>
      </c>
      <c r="F16" s="70" t="s">
        <v>760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69" t="s">
        <v>18</v>
      </c>
      <c r="B17" s="34" t="s">
        <v>1254</v>
      </c>
      <c r="C17" s="37" t="s">
        <v>393</v>
      </c>
      <c r="D17" s="36" t="s">
        <v>677</v>
      </c>
      <c r="E17" s="37" t="s">
        <v>729</v>
      </c>
      <c r="F17" s="70" t="s">
        <v>760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69" t="s">
        <v>19</v>
      </c>
      <c r="B18" s="34" t="s">
        <v>463</v>
      </c>
      <c r="C18" s="37" t="s">
        <v>393</v>
      </c>
      <c r="D18" s="36" t="s">
        <v>731</v>
      </c>
      <c r="E18" s="37" t="s">
        <v>730</v>
      </c>
      <c r="F18" s="70" t="s">
        <v>759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69" t="s">
        <v>20</v>
      </c>
      <c r="B19" s="34" t="s">
        <v>668</v>
      </c>
      <c r="C19" s="37" t="s">
        <v>393</v>
      </c>
      <c r="D19" s="36" t="s">
        <v>105</v>
      </c>
      <c r="E19" s="37" t="s">
        <v>729</v>
      </c>
      <c r="F19" s="70" t="s">
        <v>760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69" t="s">
        <v>21</v>
      </c>
      <c r="B20" s="34" t="s">
        <v>1496</v>
      </c>
      <c r="C20" s="37" t="s">
        <v>393</v>
      </c>
      <c r="D20" s="36" t="s">
        <v>11</v>
      </c>
      <c r="E20" s="37" t="s">
        <v>730</v>
      </c>
      <c r="F20" s="70" t="s">
        <v>760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69" t="s">
        <v>22</v>
      </c>
      <c r="B21" s="34" t="s">
        <v>466</v>
      </c>
      <c r="C21" s="37" t="s">
        <v>728</v>
      </c>
      <c r="D21" s="36" t="s">
        <v>731</v>
      </c>
      <c r="E21" s="37" t="s">
        <v>730</v>
      </c>
      <c r="F21" s="70" t="s">
        <v>759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69" t="s">
        <v>23</v>
      </c>
      <c r="B22" s="34" t="s">
        <v>391</v>
      </c>
      <c r="C22" s="37" t="s">
        <v>728</v>
      </c>
      <c r="D22" s="36" t="s">
        <v>1257</v>
      </c>
      <c r="E22" s="37" t="s">
        <v>729</v>
      </c>
      <c r="F22" s="70" t="s">
        <v>759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69" t="s">
        <v>24</v>
      </c>
      <c r="B23" s="34" t="s">
        <v>394</v>
      </c>
      <c r="C23" s="37" t="s">
        <v>728</v>
      </c>
      <c r="D23" s="36" t="s">
        <v>1257</v>
      </c>
      <c r="E23" s="37" t="s">
        <v>729</v>
      </c>
      <c r="F23" s="70" t="s">
        <v>759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69" t="s">
        <v>25</v>
      </c>
      <c r="B24" s="34" t="s">
        <v>585</v>
      </c>
      <c r="C24" s="37" t="s">
        <v>728</v>
      </c>
      <c r="D24" s="36" t="s">
        <v>4</v>
      </c>
      <c r="E24" s="37" t="s">
        <v>729</v>
      </c>
      <c r="F24" s="70" t="s">
        <v>760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69" t="s">
        <v>26</v>
      </c>
      <c r="B25" s="34" t="s">
        <v>534</v>
      </c>
      <c r="C25" s="37" t="s">
        <v>728</v>
      </c>
      <c r="D25" s="36" t="s">
        <v>731</v>
      </c>
      <c r="E25" s="37" t="s">
        <v>729</v>
      </c>
      <c r="F25" s="70" t="s">
        <v>759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69" t="s">
        <v>27</v>
      </c>
      <c r="B26" s="34" t="s">
        <v>464</v>
      </c>
      <c r="C26" s="37" t="s">
        <v>728</v>
      </c>
      <c r="D26" s="36" t="s">
        <v>731</v>
      </c>
      <c r="E26" s="37" t="s">
        <v>729</v>
      </c>
      <c r="F26" s="70" t="s">
        <v>759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69" t="s">
        <v>28</v>
      </c>
      <c r="B27" s="34" t="s">
        <v>621</v>
      </c>
      <c r="C27" s="37" t="s">
        <v>728</v>
      </c>
      <c r="D27" s="36" t="s">
        <v>219</v>
      </c>
      <c r="E27" s="37" t="s">
        <v>730</v>
      </c>
      <c r="F27" s="70" t="s">
        <v>760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69" t="s">
        <v>29</v>
      </c>
      <c r="B28" s="34" t="s">
        <v>623</v>
      </c>
      <c r="C28" s="37" t="s">
        <v>728</v>
      </c>
      <c r="D28" s="36" t="s">
        <v>351</v>
      </c>
      <c r="E28" s="37" t="s">
        <v>730</v>
      </c>
      <c r="F28" s="70" t="s">
        <v>760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69" t="s">
        <v>30</v>
      </c>
      <c r="B29" s="34" t="s">
        <v>1357</v>
      </c>
      <c r="C29" s="37" t="s">
        <v>1358</v>
      </c>
      <c r="D29" s="71" t="s">
        <v>1359</v>
      </c>
      <c r="E29" s="37" t="s">
        <v>729</v>
      </c>
      <c r="F29" s="70" t="s">
        <v>760</v>
      </c>
      <c r="G29" s="31">
        <v>75000</v>
      </c>
      <c r="H29" s="31">
        <v>6309.38</v>
      </c>
      <c r="I29" s="31">
        <v>25</v>
      </c>
      <c r="J29" s="38"/>
      <c r="K29" s="31">
        <f t="shared" si="0"/>
        <v>2152.5</v>
      </c>
      <c r="L29" s="31">
        <f t="shared" si="1"/>
        <v>5324.9999999999991</v>
      </c>
      <c r="M29" s="31">
        <f t="shared" si="2"/>
        <v>825.00000000000011</v>
      </c>
      <c r="N29" s="31">
        <f t="shared" si="9"/>
        <v>2280</v>
      </c>
      <c r="O29" s="31">
        <f t="shared" si="3"/>
        <v>5317.5</v>
      </c>
      <c r="P29" s="31"/>
      <c r="Q29" s="31">
        <f t="shared" ref="Q29" si="10">+K29+L29+M29+N29+O29+P29</f>
        <v>15900</v>
      </c>
      <c r="R29" s="31">
        <f t="shared" ref="R29" si="11">+K29+H29+N29+P29+I29+J29</f>
        <v>10766.880000000001</v>
      </c>
      <c r="S29" s="31">
        <f t="shared" ref="S29" si="12">+L29+M29+O29</f>
        <v>11467.5</v>
      </c>
      <c r="T29" s="31">
        <f t="shared" ref="T29" si="13">+G29-R29</f>
        <v>64233.119999999995</v>
      </c>
    </row>
    <row r="30" spans="1:20" s="39" customFormat="1" ht="60" customHeight="1" x14ac:dyDescent="0.2">
      <c r="A30" s="69" t="s">
        <v>31</v>
      </c>
      <c r="B30" s="34" t="s">
        <v>1493</v>
      </c>
      <c r="C30" s="37" t="s">
        <v>1358</v>
      </c>
      <c r="D30" s="71" t="s">
        <v>332</v>
      </c>
      <c r="E30" s="37" t="s">
        <v>730</v>
      </c>
      <c r="F30" s="70" t="s">
        <v>760</v>
      </c>
      <c r="G30" s="31">
        <v>28000</v>
      </c>
      <c r="H30" s="31"/>
      <c r="I30" s="31">
        <v>25</v>
      </c>
      <c r="J30" s="38"/>
      <c r="K30" s="31">
        <f t="shared" ref="K30" si="14">+G30*2.87%</f>
        <v>803.6</v>
      </c>
      <c r="L30" s="31">
        <f t="shared" ref="L30" si="15">+G30*7.1%</f>
        <v>1987.9999999999998</v>
      </c>
      <c r="M30" s="31">
        <f t="shared" ref="M30" si="16">+G30*1.1%</f>
        <v>308.00000000000006</v>
      </c>
      <c r="N30" s="31">
        <f t="shared" ref="N30" si="17">+G30*3.04%</f>
        <v>851.2</v>
      </c>
      <c r="O30" s="31">
        <f t="shared" ref="O30" si="18">+G30*7.09%</f>
        <v>1985.2</v>
      </c>
      <c r="P30" s="31"/>
      <c r="Q30" s="31">
        <f t="shared" ref="Q30" si="19">+K30+L30+M30+N30+O30+P30</f>
        <v>5936</v>
      </c>
      <c r="R30" s="31">
        <f t="shared" ref="R30" si="20">+K30+H30+N30+P30+I30+J30</f>
        <v>1679.8000000000002</v>
      </c>
      <c r="S30" s="31">
        <f t="shared" ref="S30" si="21">+L30+M30+O30</f>
        <v>4281.2</v>
      </c>
      <c r="T30" s="31">
        <f t="shared" ref="T30" si="22">+G30-R30</f>
        <v>26320.2</v>
      </c>
    </row>
    <row r="31" spans="1:20" s="39" customFormat="1" ht="60" customHeight="1" x14ac:dyDescent="0.2">
      <c r="A31" s="69" t="s">
        <v>32</v>
      </c>
      <c r="B31" s="34" t="s">
        <v>508</v>
      </c>
      <c r="C31" s="37" t="s">
        <v>732</v>
      </c>
      <c r="D31" s="36" t="s">
        <v>321</v>
      </c>
      <c r="E31" s="37" t="s">
        <v>729</v>
      </c>
      <c r="F31" s="70" t="s">
        <v>760</v>
      </c>
      <c r="G31" s="31">
        <v>40000</v>
      </c>
      <c r="H31" s="31">
        <v>442.65</v>
      </c>
      <c r="I31" s="31">
        <v>25</v>
      </c>
      <c r="J31" s="38"/>
      <c r="K31" s="31">
        <f t="shared" si="0"/>
        <v>1148</v>
      </c>
      <c r="L31" s="31">
        <f t="shared" si="1"/>
        <v>2839.9999999999995</v>
      </c>
      <c r="M31" s="31">
        <f t="shared" si="2"/>
        <v>440.00000000000006</v>
      </c>
      <c r="N31" s="31">
        <f t="shared" si="9"/>
        <v>1216</v>
      </c>
      <c r="O31" s="31">
        <f t="shared" si="3"/>
        <v>2836</v>
      </c>
      <c r="P31" s="31"/>
      <c r="Q31" s="31">
        <f t="shared" si="4"/>
        <v>8480</v>
      </c>
      <c r="R31" s="31">
        <f t="shared" si="8"/>
        <v>2831.65</v>
      </c>
      <c r="S31" s="31">
        <f t="shared" si="5"/>
        <v>6116</v>
      </c>
      <c r="T31" s="31">
        <f t="shared" si="6"/>
        <v>37168.35</v>
      </c>
    </row>
    <row r="32" spans="1:20" s="39" customFormat="1" ht="60" customHeight="1" x14ac:dyDescent="0.2">
      <c r="A32" s="69" t="s">
        <v>33</v>
      </c>
      <c r="B32" s="34" t="s">
        <v>539</v>
      </c>
      <c r="C32" s="37" t="s">
        <v>732</v>
      </c>
      <c r="D32" s="36" t="s">
        <v>733</v>
      </c>
      <c r="E32" s="37" t="s">
        <v>729</v>
      </c>
      <c r="F32" s="70" t="s">
        <v>760</v>
      </c>
      <c r="G32" s="31">
        <v>65000</v>
      </c>
      <c r="H32" s="31">
        <v>4157.55</v>
      </c>
      <c r="I32" s="31">
        <v>25</v>
      </c>
      <c r="J32" s="38">
        <f>10000</f>
        <v>10000</v>
      </c>
      <c r="K32" s="31">
        <f t="shared" si="0"/>
        <v>1865.5</v>
      </c>
      <c r="L32" s="31">
        <f t="shared" si="1"/>
        <v>4615</v>
      </c>
      <c r="M32" s="31">
        <f t="shared" si="2"/>
        <v>715.00000000000011</v>
      </c>
      <c r="N32" s="31">
        <f t="shared" si="9"/>
        <v>1976</v>
      </c>
      <c r="O32" s="31">
        <f t="shared" si="3"/>
        <v>4608.5</v>
      </c>
      <c r="P32" s="31">
        <v>1512</v>
      </c>
      <c r="Q32" s="31">
        <f t="shared" si="4"/>
        <v>15292</v>
      </c>
      <c r="R32" s="31">
        <f t="shared" si="8"/>
        <v>19536.05</v>
      </c>
      <c r="S32" s="31">
        <f t="shared" si="5"/>
        <v>9938.5</v>
      </c>
      <c r="T32" s="31">
        <f t="shared" si="6"/>
        <v>45463.95</v>
      </c>
    </row>
    <row r="33" spans="1:20" s="39" customFormat="1" ht="60" customHeight="1" x14ac:dyDescent="0.2">
      <c r="A33" s="69" t="s">
        <v>34</v>
      </c>
      <c r="B33" s="34" t="s">
        <v>1383</v>
      </c>
      <c r="C33" s="37" t="s">
        <v>732</v>
      </c>
      <c r="D33" s="36" t="s">
        <v>321</v>
      </c>
      <c r="E33" s="37" t="s">
        <v>729</v>
      </c>
      <c r="F33" s="70" t="s">
        <v>760</v>
      </c>
      <c r="G33" s="31">
        <v>63000</v>
      </c>
      <c r="H33" s="31">
        <v>4501.22</v>
      </c>
      <c r="I33" s="31">
        <v>25</v>
      </c>
      <c r="J33" s="38"/>
      <c r="K33" s="31">
        <f t="shared" ref="K33:K34" si="23">+G33*2.87%</f>
        <v>1808.1</v>
      </c>
      <c r="L33" s="31">
        <f t="shared" ref="L33:L34" si="24">+G33*7.1%</f>
        <v>4473</v>
      </c>
      <c r="M33" s="31">
        <f t="shared" ref="M33:M34" si="25">+G33*1.1%</f>
        <v>693.00000000000011</v>
      </c>
      <c r="N33" s="31">
        <f t="shared" ref="N33:N34" si="26">+G33*3.04%</f>
        <v>1915.2</v>
      </c>
      <c r="O33" s="31">
        <f t="shared" ref="O33:O34" si="27">+G33*7.09%</f>
        <v>4466.7000000000007</v>
      </c>
      <c r="P33" s="31"/>
      <c r="Q33" s="31">
        <f t="shared" ref="Q33:Q34" si="28">+K33+L33+M33+N33+O33+P33</f>
        <v>13356.000000000002</v>
      </c>
      <c r="R33" s="31">
        <f t="shared" ref="R33:R34" si="29">+K33+H33+N33+P33+I33+J33</f>
        <v>8249.52</v>
      </c>
      <c r="S33" s="31">
        <f t="shared" ref="S33:S34" si="30">+L33+M33+O33</f>
        <v>9632.7000000000007</v>
      </c>
      <c r="T33" s="31">
        <f t="shared" ref="T33:T34" si="31">+G33-R33</f>
        <v>54750.479999999996</v>
      </c>
    </row>
    <row r="34" spans="1:20" s="39" customFormat="1" ht="60" customHeight="1" x14ac:dyDescent="0.2">
      <c r="A34" s="69" t="s">
        <v>35</v>
      </c>
      <c r="B34" s="34" t="s">
        <v>1384</v>
      </c>
      <c r="C34" s="37" t="s">
        <v>732</v>
      </c>
      <c r="D34" s="36" t="s">
        <v>1385</v>
      </c>
      <c r="E34" s="37" t="s">
        <v>729</v>
      </c>
      <c r="F34" s="70" t="s">
        <v>760</v>
      </c>
      <c r="G34" s="31">
        <v>155000</v>
      </c>
      <c r="H34" s="31">
        <v>25042.74</v>
      </c>
      <c r="I34" s="31">
        <v>25</v>
      </c>
      <c r="J34" s="38"/>
      <c r="K34" s="31">
        <f t="shared" si="23"/>
        <v>4448.5</v>
      </c>
      <c r="L34" s="31">
        <f t="shared" si="24"/>
        <v>11004.999999999998</v>
      </c>
      <c r="M34" s="31">
        <f t="shared" si="25"/>
        <v>1705.0000000000002</v>
      </c>
      <c r="N34" s="31">
        <f t="shared" si="26"/>
        <v>4712</v>
      </c>
      <c r="O34" s="31">
        <f t="shared" si="27"/>
        <v>10989.5</v>
      </c>
      <c r="P34" s="31"/>
      <c r="Q34" s="31">
        <f t="shared" si="28"/>
        <v>32860</v>
      </c>
      <c r="R34" s="31">
        <f t="shared" si="29"/>
        <v>34228.240000000005</v>
      </c>
      <c r="S34" s="31">
        <f t="shared" si="30"/>
        <v>23699.5</v>
      </c>
      <c r="T34" s="31">
        <f t="shared" si="31"/>
        <v>120771.76</v>
      </c>
    </row>
    <row r="35" spans="1:20" s="39" customFormat="1" ht="60" customHeight="1" x14ac:dyDescent="0.2">
      <c r="A35" s="69" t="s">
        <v>36</v>
      </c>
      <c r="B35" s="34" t="s">
        <v>1263</v>
      </c>
      <c r="C35" s="37" t="s">
        <v>732</v>
      </c>
      <c r="D35" s="36" t="s">
        <v>761</v>
      </c>
      <c r="E35" s="37" t="s">
        <v>730</v>
      </c>
      <c r="F35" s="70" t="s">
        <v>760</v>
      </c>
      <c r="G35" s="31">
        <v>28000</v>
      </c>
      <c r="H35" s="31"/>
      <c r="I35" s="31">
        <v>25</v>
      </c>
      <c r="J35" s="38"/>
      <c r="K35" s="31">
        <f t="shared" si="0"/>
        <v>803.6</v>
      </c>
      <c r="L35" s="31">
        <f t="shared" si="1"/>
        <v>1987.9999999999998</v>
      </c>
      <c r="M35" s="31">
        <f t="shared" si="2"/>
        <v>308.00000000000006</v>
      </c>
      <c r="N35" s="31">
        <f t="shared" si="9"/>
        <v>851.2</v>
      </c>
      <c r="O35" s="31">
        <f t="shared" si="3"/>
        <v>1985.2</v>
      </c>
      <c r="P35" s="31"/>
      <c r="Q35" s="31">
        <f t="shared" si="4"/>
        <v>5936</v>
      </c>
      <c r="R35" s="31">
        <f t="shared" si="8"/>
        <v>1679.8000000000002</v>
      </c>
      <c r="S35" s="31">
        <f t="shared" si="5"/>
        <v>4281.2</v>
      </c>
      <c r="T35" s="31">
        <f t="shared" si="6"/>
        <v>26320.2</v>
      </c>
    </row>
    <row r="36" spans="1:20" s="39" customFormat="1" ht="60" customHeight="1" x14ac:dyDescent="0.2">
      <c r="A36" s="69" t="s">
        <v>37</v>
      </c>
      <c r="B36" s="34" t="s">
        <v>1379</v>
      </c>
      <c r="C36" s="37" t="s">
        <v>732</v>
      </c>
      <c r="D36" s="36" t="s">
        <v>761</v>
      </c>
      <c r="E36" s="37" t="s">
        <v>730</v>
      </c>
      <c r="F36" s="70" t="s">
        <v>760</v>
      </c>
      <c r="G36" s="31">
        <v>33000</v>
      </c>
      <c r="H36" s="31"/>
      <c r="I36" s="31">
        <v>25</v>
      </c>
      <c r="J36" s="38"/>
      <c r="K36" s="31">
        <f t="shared" si="0"/>
        <v>947.1</v>
      </c>
      <c r="L36" s="31">
        <f t="shared" si="1"/>
        <v>2343</v>
      </c>
      <c r="M36" s="31">
        <f t="shared" si="2"/>
        <v>363.00000000000006</v>
      </c>
      <c r="N36" s="31">
        <f t="shared" si="9"/>
        <v>1003.2</v>
      </c>
      <c r="O36" s="31">
        <f t="shared" si="3"/>
        <v>2339.7000000000003</v>
      </c>
      <c r="P36" s="31"/>
      <c r="Q36" s="31">
        <f t="shared" si="4"/>
        <v>6996</v>
      </c>
      <c r="R36" s="31">
        <f t="shared" si="8"/>
        <v>1975.3000000000002</v>
      </c>
      <c r="S36" s="31">
        <f t="shared" si="5"/>
        <v>5045.7000000000007</v>
      </c>
      <c r="T36" s="31">
        <f t="shared" si="6"/>
        <v>31024.7</v>
      </c>
    </row>
    <row r="37" spans="1:20" s="39" customFormat="1" ht="60" customHeight="1" x14ac:dyDescent="0.2">
      <c r="A37" s="69" t="s">
        <v>38</v>
      </c>
      <c r="B37" s="34" t="s">
        <v>1438</v>
      </c>
      <c r="C37" s="37" t="s">
        <v>732</v>
      </c>
      <c r="D37" s="36" t="s">
        <v>321</v>
      </c>
      <c r="E37" s="37" t="s">
        <v>729</v>
      </c>
      <c r="F37" s="70" t="s">
        <v>760</v>
      </c>
      <c r="G37" s="31">
        <v>60000</v>
      </c>
      <c r="H37" s="31">
        <v>3171.19</v>
      </c>
      <c r="I37" s="31">
        <v>25</v>
      </c>
      <c r="J37" s="38"/>
      <c r="K37" s="31">
        <f t="shared" ref="K37" si="32">+G37*2.87%</f>
        <v>1722</v>
      </c>
      <c r="L37" s="31">
        <f t="shared" ref="L37" si="33">+G37*7.1%</f>
        <v>4260</v>
      </c>
      <c r="M37" s="31">
        <f t="shared" ref="M37" si="34">+G37*1.1%</f>
        <v>660.00000000000011</v>
      </c>
      <c r="N37" s="31">
        <f t="shared" ref="N37" si="35">+G37*3.04%</f>
        <v>1824</v>
      </c>
      <c r="O37" s="31">
        <f t="shared" ref="O37" si="36">+G37*7.09%</f>
        <v>4254</v>
      </c>
      <c r="P37" s="31"/>
      <c r="Q37" s="31">
        <f t="shared" ref="Q37" si="37">+K37+L37+M37+N37+O37+P37</f>
        <v>12720</v>
      </c>
      <c r="R37" s="31">
        <f t="shared" ref="R37" si="38">+K37+H37+N37+P37+I37+J37</f>
        <v>6742.1900000000005</v>
      </c>
      <c r="S37" s="31">
        <f t="shared" ref="S37" si="39">+L37+M37+O37</f>
        <v>9174</v>
      </c>
      <c r="T37" s="31">
        <f t="shared" ref="T37" si="40">+G37-R37</f>
        <v>53257.81</v>
      </c>
    </row>
    <row r="38" spans="1:20" s="39" customFormat="1" ht="60" customHeight="1" x14ac:dyDescent="0.2">
      <c r="A38" s="69" t="s">
        <v>39</v>
      </c>
      <c r="B38" s="34" t="s">
        <v>395</v>
      </c>
      <c r="C38" s="37" t="s">
        <v>734</v>
      </c>
      <c r="D38" s="36" t="s">
        <v>12</v>
      </c>
      <c r="E38" s="37" t="s">
        <v>729</v>
      </c>
      <c r="F38" s="70" t="s">
        <v>760</v>
      </c>
      <c r="G38" s="31">
        <v>110000</v>
      </c>
      <c r="H38" s="31">
        <v>14457.62</v>
      </c>
      <c r="I38" s="31">
        <v>25</v>
      </c>
      <c r="J38" s="38">
        <v>9372.57</v>
      </c>
      <c r="K38" s="31">
        <f t="shared" si="0"/>
        <v>3157</v>
      </c>
      <c r="L38" s="31">
        <f t="shared" si="1"/>
        <v>7809.9999999999991</v>
      </c>
      <c r="M38" s="31">
        <f t="shared" si="2"/>
        <v>1210.0000000000002</v>
      </c>
      <c r="N38" s="31">
        <f t="shared" si="9"/>
        <v>3344</v>
      </c>
      <c r="O38" s="31">
        <f t="shared" si="3"/>
        <v>7799.0000000000009</v>
      </c>
      <c r="P38" s="31"/>
      <c r="Q38" s="31">
        <f t="shared" si="4"/>
        <v>23320</v>
      </c>
      <c r="R38" s="31">
        <f t="shared" si="8"/>
        <v>30356.190000000002</v>
      </c>
      <c r="S38" s="31">
        <f t="shared" si="5"/>
        <v>16819</v>
      </c>
      <c r="T38" s="31">
        <f t="shared" si="6"/>
        <v>79643.81</v>
      </c>
    </row>
    <row r="39" spans="1:20" s="39" customFormat="1" ht="60" customHeight="1" x14ac:dyDescent="0.2">
      <c r="A39" s="69" t="s">
        <v>40</v>
      </c>
      <c r="B39" s="34" t="s">
        <v>109</v>
      </c>
      <c r="C39" s="37" t="s">
        <v>734</v>
      </c>
      <c r="D39" s="36" t="s">
        <v>219</v>
      </c>
      <c r="E39" s="37" t="s">
        <v>730</v>
      </c>
      <c r="F39" s="70" t="s">
        <v>760</v>
      </c>
      <c r="G39" s="31">
        <v>37800</v>
      </c>
      <c r="H39" s="31">
        <v>132.15</v>
      </c>
      <c r="I39" s="31">
        <v>25</v>
      </c>
      <c r="J39" s="38">
        <v>3516.64</v>
      </c>
      <c r="K39" s="31">
        <f t="shared" si="0"/>
        <v>1084.8599999999999</v>
      </c>
      <c r="L39" s="31">
        <f t="shared" si="1"/>
        <v>2683.7999999999997</v>
      </c>
      <c r="M39" s="31">
        <f t="shared" si="2"/>
        <v>415.80000000000007</v>
      </c>
      <c r="N39" s="31">
        <f t="shared" si="9"/>
        <v>1149.1199999999999</v>
      </c>
      <c r="O39" s="31">
        <f t="shared" si="3"/>
        <v>2680.02</v>
      </c>
      <c r="P39" s="31"/>
      <c r="Q39" s="31">
        <f t="shared" si="4"/>
        <v>8013.6</v>
      </c>
      <c r="R39" s="31">
        <f t="shared" si="8"/>
        <v>5907.77</v>
      </c>
      <c r="S39" s="31">
        <f t="shared" si="5"/>
        <v>5779.62</v>
      </c>
      <c r="T39" s="31">
        <f t="shared" si="6"/>
        <v>31892.23</v>
      </c>
    </row>
    <row r="40" spans="1:20" s="39" customFormat="1" ht="60" customHeight="1" x14ac:dyDescent="0.2">
      <c r="A40" s="69" t="s">
        <v>41</v>
      </c>
      <c r="B40" s="34" t="s">
        <v>426</v>
      </c>
      <c r="C40" s="37" t="s">
        <v>735</v>
      </c>
      <c r="D40" s="36" t="s">
        <v>12</v>
      </c>
      <c r="E40" s="37" t="s">
        <v>729</v>
      </c>
      <c r="F40" s="70" t="s">
        <v>760</v>
      </c>
      <c r="G40" s="31">
        <v>160000</v>
      </c>
      <c r="H40" s="31">
        <v>26218.87</v>
      </c>
      <c r="I40" s="31">
        <v>25</v>
      </c>
      <c r="J40" s="38">
        <v>5000</v>
      </c>
      <c r="K40" s="31">
        <f t="shared" si="0"/>
        <v>4592</v>
      </c>
      <c r="L40" s="31">
        <f t="shared" si="1"/>
        <v>11359.999999999998</v>
      </c>
      <c r="M40" s="31">
        <f t="shared" si="2"/>
        <v>1760.0000000000002</v>
      </c>
      <c r="N40" s="31">
        <f t="shared" si="9"/>
        <v>4864</v>
      </c>
      <c r="O40" s="31">
        <f t="shared" si="3"/>
        <v>11344</v>
      </c>
      <c r="P40" s="31"/>
      <c r="Q40" s="31">
        <f t="shared" si="4"/>
        <v>33920</v>
      </c>
      <c r="R40" s="31">
        <f t="shared" si="8"/>
        <v>40699.869999999995</v>
      </c>
      <c r="S40" s="31">
        <f t="shared" si="5"/>
        <v>24464</v>
      </c>
      <c r="T40" s="31">
        <f t="shared" si="6"/>
        <v>119300.13</v>
      </c>
    </row>
    <row r="41" spans="1:20" s="39" customFormat="1" ht="60" customHeight="1" x14ac:dyDescent="0.2">
      <c r="A41" s="69" t="s">
        <v>42</v>
      </c>
      <c r="B41" s="34" t="s">
        <v>354</v>
      </c>
      <c r="C41" s="37" t="s">
        <v>735</v>
      </c>
      <c r="D41" s="36" t="s">
        <v>355</v>
      </c>
      <c r="E41" s="37" t="s">
        <v>730</v>
      </c>
      <c r="F41" s="70" t="s">
        <v>760</v>
      </c>
      <c r="G41" s="31">
        <v>60000</v>
      </c>
      <c r="H41" s="31">
        <v>3171.19</v>
      </c>
      <c r="I41" s="31">
        <v>25</v>
      </c>
      <c r="J41" s="38"/>
      <c r="K41" s="31">
        <f t="shared" si="0"/>
        <v>1722</v>
      </c>
      <c r="L41" s="31">
        <f t="shared" si="1"/>
        <v>4260</v>
      </c>
      <c r="M41" s="31">
        <f t="shared" si="2"/>
        <v>660.00000000000011</v>
      </c>
      <c r="N41" s="31">
        <f t="shared" si="9"/>
        <v>1824</v>
      </c>
      <c r="O41" s="31">
        <f t="shared" si="3"/>
        <v>4254</v>
      </c>
      <c r="P41" s="31"/>
      <c r="Q41" s="31">
        <f t="shared" si="4"/>
        <v>12720</v>
      </c>
      <c r="R41" s="31">
        <f t="shared" si="8"/>
        <v>6742.1900000000005</v>
      </c>
      <c r="S41" s="31">
        <f t="shared" si="5"/>
        <v>9174</v>
      </c>
      <c r="T41" s="31">
        <f t="shared" si="6"/>
        <v>53257.81</v>
      </c>
    </row>
    <row r="42" spans="1:20" s="39" customFormat="1" ht="60" customHeight="1" x14ac:dyDescent="0.2">
      <c r="A42" s="69" t="s">
        <v>43</v>
      </c>
      <c r="B42" s="34" t="s">
        <v>1256</v>
      </c>
      <c r="C42" s="37" t="s">
        <v>735</v>
      </c>
      <c r="D42" s="36" t="s">
        <v>431</v>
      </c>
      <c r="E42" s="37" t="s">
        <v>730</v>
      </c>
      <c r="F42" s="70" t="s">
        <v>760</v>
      </c>
      <c r="G42" s="31">
        <v>50000</v>
      </c>
      <c r="H42" s="31">
        <v>442.65</v>
      </c>
      <c r="I42" s="31">
        <v>25</v>
      </c>
      <c r="J42" s="38"/>
      <c r="K42" s="31">
        <f t="shared" si="0"/>
        <v>1435</v>
      </c>
      <c r="L42" s="31">
        <f t="shared" si="1"/>
        <v>3549.9999999999995</v>
      </c>
      <c r="M42" s="31">
        <f t="shared" si="2"/>
        <v>550</v>
      </c>
      <c r="N42" s="31">
        <f t="shared" si="9"/>
        <v>1520</v>
      </c>
      <c r="O42" s="31">
        <f t="shared" si="3"/>
        <v>3545.0000000000005</v>
      </c>
      <c r="P42" s="31"/>
      <c r="Q42" s="31">
        <f t="shared" si="4"/>
        <v>10600</v>
      </c>
      <c r="R42" s="31">
        <f t="shared" si="8"/>
        <v>3422.65</v>
      </c>
      <c r="S42" s="31">
        <f t="shared" si="5"/>
        <v>7645</v>
      </c>
      <c r="T42" s="31">
        <f t="shared" si="6"/>
        <v>46577.35</v>
      </c>
    </row>
    <row r="43" spans="1:20" s="39" customFormat="1" ht="60" customHeight="1" x14ac:dyDescent="0.2">
      <c r="A43" s="69" t="s">
        <v>44</v>
      </c>
      <c r="B43" s="34" t="s">
        <v>611</v>
      </c>
      <c r="C43" s="37" t="s">
        <v>735</v>
      </c>
      <c r="D43" s="36" t="s">
        <v>614</v>
      </c>
      <c r="E43" s="37" t="s">
        <v>729</v>
      </c>
      <c r="F43" s="70" t="s">
        <v>760</v>
      </c>
      <c r="G43" s="31">
        <v>50000</v>
      </c>
      <c r="H43" s="31">
        <v>1854</v>
      </c>
      <c r="I43" s="31">
        <v>25</v>
      </c>
      <c r="J43" s="38">
        <f>2800</f>
        <v>2800</v>
      </c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7634</v>
      </c>
      <c r="S43" s="31">
        <f t="shared" si="5"/>
        <v>7645</v>
      </c>
      <c r="T43" s="31">
        <f t="shared" si="6"/>
        <v>42366</v>
      </c>
    </row>
    <row r="44" spans="1:20" s="39" customFormat="1" ht="60" customHeight="1" x14ac:dyDescent="0.2">
      <c r="A44" s="69" t="s">
        <v>45</v>
      </c>
      <c r="B44" s="34" t="s">
        <v>639</v>
      </c>
      <c r="C44" s="37" t="s">
        <v>735</v>
      </c>
      <c r="D44" s="36" t="s">
        <v>431</v>
      </c>
      <c r="E44" s="37" t="s">
        <v>730</v>
      </c>
      <c r="F44" s="70" t="s">
        <v>760</v>
      </c>
      <c r="G44" s="31">
        <v>50000</v>
      </c>
      <c r="H44" s="31">
        <v>1854</v>
      </c>
      <c r="I44" s="31">
        <v>25</v>
      </c>
      <c r="J44" s="38">
        <f>5000</f>
        <v>5000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9834</v>
      </c>
      <c r="S44" s="31">
        <f t="shared" si="5"/>
        <v>7645</v>
      </c>
      <c r="T44" s="31">
        <f t="shared" si="6"/>
        <v>40166</v>
      </c>
    </row>
    <row r="45" spans="1:20" s="39" customFormat="1" ht="60" customHeight="1" x14ac:dyDescent="0.2">
      <c r="A45" s="69" t="s">
        <v>46</v>
      </c>
      <c r="B45" s="34" t="s">
        <v>574</v>
      </c>
      <c r="C45" s="37" t="s">
        <v>735</v>
      </c>
      <c r="D45" s="36" t="s">
        <v>677</v>
      </c>
      <c r="E45" s="37" t="s">
        <v>729</v>
      </c>
      <c r="F45" s="70" t="s">
        <v>760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69" t="s">
        <v>47</v>
      </c>
      <c r="B46" s="34" t="s">
        <v>638</v>
      </c>
      <c r="C46" s="37" t="s">
        <v>735</v>
      </c>
      <c r="D46" s="36" t="s">
        <v>1261</v>
      </c>
      <c r="E46" s="37" t="s">
        <v>730</v>
      </c>
      <c r="F46" s="70" t="s">
        <v>760</v>
      </c>
      <c r="G46" s="31">
        <v>25000</v>
      </c>
      <c r="H46" s="31"/>
      <c r="I46" s="31">
        <v>25</v>
      </c>
      <c r="J46" s="38"/>
      <c r="K46" s="31">
        <f t="shared" si="0"/>
        <v>717.5</v>
      </c>
      <c r="L46" s="31">
        <f t="shared" si="1"/>
        <v>1774.9999999999998</v>
      </c>
      <c r="M46" s="31">
        <f t="shared" si="2"/>
        <v>275</v>
      </c>
      <c r="N46" s="31">
        <v>4943.8</v>
      </c>
      <c r="O46" s="31">
        <f t="shared" si="3"/>
        <v>1772.5000000000002</v>
      </c>
      <c r="P46" s="31"/>
      <c r="Q46" s="31">
        <f t="shared" si="4"/>
        <v>9483.8000000000011</v>
      </c>
      <c r="R46" s="31">
        <f t="shared" si="8"/>
        <v>5686.3</v>
      </c>
      <c r="S46" s="31">
        <f t="shared" si="5"/>
        <v>3822.5</v>
      </c>
      <c r="T46" s="31">
        <f t="shared" si="6"/>
        <v>19313.7</v>
      </c>
    </row>
    <row r="47" spans="1:20" s="39" customFormat="1" ht="60" customHeight="1" x14ac:dyDescent="0.2">
      <c r="A47" s="69" t="s">
        <v>48</v>
      </c>
      <c r="B47" s="34" t="s">
        <v>1277</v>
      </c>
      <c r="C47" s="37" t="s">
        <v>735</v>
      </c>
      <c r="D47" s="36" t="s">
        <v>1278</v>
      </c>
      <c r="E47" s="37" t="s">
        <v>729</v>
      </c>
      <c r="F47" s="70" t="s">
        <v>760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41">+G47*2.87%</f>
        <v>1894.2</v>
      </c>
      <c r="L47" s="31">
        <f t="shared" si="1"/>
        <v>4686</v>
      </c>
      <c r="M47" s="31">
        <f t="shared" ref="M47" si="42">+G47*1.1%</f>
        <v>726.00000000000011</v>
      </c>
      <c r="N47" s="31">
        <v>2006.4</v>
      </c>
      <c r="O47" s="31">
        <f t="shared" ref="O47" si="43">+G47*7.09%</f>
        <v>4679.4000000000005</v>
      </c>
      <c r="P47" s="31"/>
      <c r="Q47" s="31">
        <f t="shared" ref="Q47" si="44">+K47+L47+M47+N47+O47+P47</f>
        <v>13992</v>
      </c>
      <c r="R47" s="31">
        <f t="shared" ref="R47" si="45">+K47+H47+N47+P47+I47+J47</f>
        <v>13541.36</v>
      </c>
      <c r="S47" s="31">
        <f t="shared" ref="S47" si="46">+L47+M47+O47</f>
        <v>10091.400000000001</v>
      </c>
      <c r="T47" s="31">
        <f t="shared" ref="T47" si="47">+G47-R47</f>
        <v>52458.64</v>
      </c>
    </row>
    <row r="48" spans="1:20" s="39" customFormat="1" ht="60" customHeight="1" x14ac:dyDescent="0.2">
      <c r="A48" s="69" t="s">
        <v>49</v>
      </c>
      <c r="B48" s="34" t="s">
        <v>1474</v>
      </c>
      <c r="C48" s="37" t="s">
        <v>735</v>
      </c>
      <c r="D48" s="36" t="s">
        <v>131</v>
      </c>
      <c r="E48" s="37" t="s">
        <v>729</v>
      </c>
      <c r="F48" s="70" t="s">
        <v>760</v>
      </c>
      <c r="G48" s="31">
        <v>35000</v>
      </c>
      <c r="H48" s="31"/>
      <c r="I48" s="31">
        <v>25</v>
      </c>
      <c r="J48" s="38"/>
      <c r="K48" s="31">
        <f t="shared" ref="K48:K50" si="48">+G48*2.87%</f>
        <v>1004.5</v>
      </c>
      <c r="L48" s="31">
        <f t="shared" ref="L48:L50" si="49">+G48*7.1%</f>
        <v>2485</v>
      </c>
      <c r="M48" s="31">
        <f t="shared" ref="M48:M50" si="50">+G48*1.1%</f>
        <v>385.00000000000006</v>
      </c>
      <c r="N48" s="31">
        <v>2007.4</v>
      </c>
      <c r="O48" s="31">
        <f t="shared" ref="O48:O50" si="51">+G48*7.09%</f>
        <v>2481.5</v>
      </c>
      <c r="P48" s="31"/>
      <c r="Q48" s="31">
        <f t="shared" ref="Q48:Q50" si="52">+K48+L48+M48+N48+O48+P48</f>
        <v>8363.4</v>
      </c>
      <c r="R48" s="31">
        <f t="shared" ref="R48:R50" si="53">+K48+H48+N48+P48+I48+J48</f>
        <v>3036.9</v>
      </c>
      <c r="S48" s="31">
        <f t="shared" ref="S48:S50" si="54">+L48+M48+O48</f>
        <v>5351.5</v>
      </c>
      <c r="T48" s="31">
        <f t="shared" ref="T48:T50" si="55">+G48-R48</f>
        <v>31963.1</v>
      </c>
    </row>
    <row r="49" spans="1:20" s="39" customFormat="1" ht="60" customHeight="1" x14ac:dyDescent="0.2">
      <c r="A49" s="69" t="s">
        <v>50</v>
      </c>
      <c r="B49" s="34" t="s">
        <v>1475</v>
      </c>
      <c r="C49" s="37" t="s">
        <v>735</v>
      </c>
      <c r="D49" s="36" t="s">
        <v>1477</v>
      </c>
      <c r="E49" s="37" t="s">
        <v>730</v>
      </c>
      <c r="F49" s="70" t="s">
        <v>760</v>
      </c>
      <c r="G49" s="31">
        <v>40000</v>
      </c>
      <c r="H49" s="31">
        <v>442.65</v>
      </c>
      <c r="I49" s="31">
        <v>25</v>
      </c>
      <c r="J49" s="38"/>
      <c r="K49" s="31">
        <f t="shared" si="48"/>
        <v>1148</v>
      </c>
      <c r="L49" s="31">
        <f t="shared" si="49"/>
        <v>2839.9999999999995</v>
      </c>
      <c r="M49" s="31">
        <f t="shared" si="50"/>
        <v>440.00000000000006</v>
      </c>
      <c r="N49" s="31">
        <v>2008.4</v>
      </c>
      <c r="O49" s="31">
        <f t="shared" si="51"/>
        <v>2836</v>
      </c>
      <c r="P49" s="31"/>
      <c r="Q49" s="31">
        <f t="shared" si="52"/>
        <v>9272.4</v>
      </c>
      <c r="R49" s="31">
        <f t="shared" si="53"/>
        <v>3624.05</v>
      </c>
      <c r="S49" s="31">
        <f t="shared" si="54"/>
        <v>6116</v>
      </c>
      <c r="T49" s="31">
        <f t="shared" si="55"/>
        <v>36375.949999999997</v>
      </c>
    </row>
    <row r="50" spans="1:20" s="39" customFormat="1" ht="60" customHeight="1" x14ac:dyDescent="0.2">
      <c r="A50" s="69" t="s">
        <v>51</v>
      </c>
      <c r="B50" s="34" t="s">
        <v>1476</v>
      </c>
      <c r="C50" s="37" t="s">
        <v>735</v>
      </c>
      <c r="D50" s="36" t="s">
        <v>1478</v>
      </c>
      <c r="E50" s="37" t="s">
        <v>729</v>
      </c>
      <c r="F50" s="70" t="s">
        <v>760</v>
      </c>
      <c r="G50" s="31">
        <v>40000</v>
      </c>
      <c r="H50" s="31">
        <v>442.65</v>
      </c>
      <c r="I50" s="31">
        <v>25</v>
      </c>
      <c r="J50" s="38"/>
      <c r="K50" s="31">
        <f t="shared" si="48"/>
        <v>1148</v>
      </c>
      <c r="L50" s="31">
        <f t="shared" si="49"/>
        <v>2839.9999999999995</v>
      </c>
      <c r="M50" s="31">
        <f t="shared" si="50"/>
        <v>440.00000000000006</v>
      </c>
      <c r="N50" s="31">
        <v>2009.4</v>
      </c>
      <c r="O50" s="31">
        <f t="shared" si="51"/>
        <v>2836</v>
      </c>
      <c r="P50" s="31"/>
      <c r="Q50" s="31">
        <f t="shared" si="52"/>
        <v>9273.4</v>
      </c>
      <c r="R50" s="31">
        <f t="shared" si="53"/>
        <v>3625.05</v>
      </c>
      <c r="S50" s="31">
        <f t="shared" si="54"/>
        <v>6116</v>
      </c>
      <c r="T50" s="31">
        <f t="shared" si="55"/>
        <v>36374.949999999997</v>
      </c>
    </row>
    <row r="51" spans="1:20" s="39" customFormat="1" ht="60" customHeight="1" x14ac:dyDescent="0.2">
      <c r="A51" s="69" t="s">
        <v>52</v>
      </c>
      <c r="B51" s="34" t="s">
        <v>673</v>
      </c>
      <c r="C51" s="37" t="s">
        <v>736</v>
      </c>
      <c r="D51" s="36" t="s">
        <v>4</v>
      </c>
      <c r="E51" s="37" t="s">
        <v>729</v>
      </c>
      <c r="F51" s="70" t="s">
        <v>760</v>
      </c>
      <c r="G51" s="31">
        <v>25000</v>
      </c>
      <c r="H51" s="31"/>
      <c r="I51" s="31">
        <v>25</v>
      </c>
      <c r="J51" s="38">
        <f>1000</f>
        <v>1000</v>
      </c>
      <c r="K51" s="31">
        <f t="shared" si="0"/>
        <v>717.5</v>
      </c>
      <c r="L51" s="31">
        <f t="shared" si="1"/>
        <v>1774.9999999999998</v>
      </c>
      <c r="M51" s="31">
        <f t="shared" si="2"/>
        <v>275</v>
      </c>
      <c r="N51" s="31">
        <f t="shared" ref="N51:N68" si="56">+G51*3.04%</f>
        <v>760</v>
      </c>
      <c r="O51" s="31">
        <f t="shared" si="3"/>
        <v>1772.5000000000002</v>
      </c>
      <c r="P51" s="31"/>
      <c r="Q51" s="31">
        <f t="shared" si="4"/>
        <v>5300</v>
      </c>
      <c r="R51" s="31">
        <f t="shared" si="8"/>
        <v>2502.5</v>
      </c>
      <c r="S51" s="31">
        <f t="shared" si="5"/>
        <v>3822.5</v>
      </c>
      <c r="T51" s="31">
        <f t="shared" si="6"/>
        <v>22497.5</v>
      </c>
    </row>
    <row r="52" spans="1:20" s="39" customFormat="1" ht="60" customHeight="1" x14ac:dyDescent="0.2">
      <c r="A52" s="69" t="s">
        <v>53</v>
      </c>
      <c r="B52" s="34" t="s">
        <v>1252</v>
      </c>
      <c r="C52" s="37" t="s">
        <v>736</v>
      </c>
      <c r="D52" s="36" t="s">
        <v>1348</v>
      </c>
      <c r="E52" s="37" t="s">
        <v>729</v>
      </c>
      <c r="F52" s="70" t="s">
        <v>760</v>
      </c>
      <c r="G52" s="31">
        <v>130000</v>
      </c>
      <c r="H52" s="31">
        <v>19162.12</v>
      </c>
      <c r="I52" s="31">
        <v>25</v>
      </c>
      <c r="J52" s="38"/>
      <c r="K52" s="31">
        <f>+G52*2.87%</f>
        <v>3731</v>
      </c>
      <c r="L52" s="31">
        <f>+G52*7.1%</f>
        <v>9230</v>
      </c>
      <c r="M52" s="31">
        <f>+G52*1.1%</f>
        <v>1430.0000000000002</v>
      </c>
      <c r="N52" s="31">
        <f>+G52*3.04%</f>
        <v>3952</v>
      </c>
      <c r="O52" s="31">
        <f>+G52*7.09%</f>
        <v>9217</v>
      </c>
      <c r="P52" s="31"/>
      <c r="Q52" s="31">
        <f>+K52+L52+M52+N52+O52+P52</f>
        <v>27560</v>
      </c>
      <c r="R52" s="31">
        <f>+K52+H52+N52+P52+I52+J52</f>
        <v>26870.12</v>
      </c>
      <c r="S52" s="31">
        <f>+L52+M52+O52</f>
        <v>19877</v>
      </c>
      <c r="T52" s="31">
        <f>+G52-R52</f>
        <v>103129.88</v>
      </c>
    </row>
    <row r="53" spans="1:20" s="39" customFormat="1" ht="60" customHeight="1" x14ac:dyDescent="0.2">
      <c r="A53" s="69" t="s">
        <v>54</v>
      </c>
      <c r="B53" s="34" t="s">
        <v>427</v>
      </c>
      <c r="C53" s="37" t="s">
        <v>737</v>
      </c>
      <c r="D53" s="36" t="s">
        <v>428</v>
      </c>
      <c r="E53" s="37" t="s">
        <v>730</v>
      </c>
      <c r="F53" s="70" t="s">
        <v>760</v>
      </c>
      <c r="G53" s="31">
        <v>35000</v>
      </c>
      <c r="H53" s="31"/>
      <c r="I53" s="31">
        <v>25</v>
      </c>
      <c r="J53" s="38"/>
      <c r="K53" s="31">
        <f t="shared" si="0"/>
        <v>1004.5</v>
      </c>
      <c r="L53" s="31">
        <f t="shared" si="1"/>
        <v>2485</v>
      </c>
      <c r="M53" s="31">
        <f t="shared" si="2"/>
        <v>385.00000000000006</v>
      </c>
      <c r="N53" s="31">
        <f t="shared" si="56"/>
        <v>1064</v>
      </c>
      <c r="O53" s="31">
        <f t="shared" si="3"/>
        <v>2481.5</v>
      </c>
      <c r="P53" s="31"/>
      <c r="Q53" s="31">
        <f t="shared" si="4"/>
        <v>7420</v>
      </c>
      <c r="R53" s="31">
        <f t="shared" si="8"/>
        <v>2093.5</v>
      </c>
      <c r="S53" s="31">
        <f t="shared" si="5"/>
        <v>5351.5</v>
      </c>
      <c r="T53" s="31">
        <f t="shared" si="6"/>
        <v>32906.5</v>
      </c>
    </row>
    <row r="54" spans="1:20" s="39" customFormat="1" ht="60" customHeight="1" x14ac:dyDescent="0.2">
      <c r="A54" s="69" t="s">
        <v>55</v>
      </c>
      <c r="B54" s="34" t="s">
        <v>758</v>
      </c>
      <c r="C54" s="37" t="s">
        <v>737</v>
      </c>
      <c r="D54" s="36" t="s">
        <v>298</v>
      </c>
      <c r="E54" s="37" t="s">
        <v>729</v>
      </c>
      <c r="F54" s="70" t="s">
        <v>760</v>
      </c>
      <c r="G54" s="31">
        <v>40000</v>
      </c>
      <c r="H54" s="31">
        <v>442.65</v>
      </c>
      <c r="I54" s="31">
        <v>25</v>
      </c>
      <c r="J54" s="38">
        <f>4749.52+916.66</f>
        <v>5666.18</v>
      </c>
      <c r="K54" s="31">
        <f t="shared" si="0"/>
        <v>1148</v>
      </c>
      <c r="L54" s="31">
        <f t="shared" si="1"/>
        <v>2839.9999999999995</v>
      </c>
      <c r="M54" s="31">
        <f t="shared" si="2"/>
        <v>440.00000000000006</v>
      </c>
      <c r="N54" s="31">
        <f t="shared" si="56"/>
        <v>1216</v>
      </c>
      <c r="O54" s="31">
        <f t="shared" si="3"/>
        <v>2836</v>
      </c>
      <c r="P54" s="31"/>
      <c r="Q54" s="31">
        <f t="shared" si="4"/>
        <v>8480</v>
      </c>
      <c r="R54" s="31">
        <f t="shared" si="8"/>
        <v>8497.83</v>
      </c>
      <c r="S54" s="31">
        <f t="shared" si="5"/>
        <v>6116</v>
      </c>
      <c r="T54" s="31">
        <f t="shared" si="6"/>
        <v>31502.17</v>
      </c>
    </row>
    <row r="55" spans="1:20" s="39" customFormat="1" ht="60" customHeight="1" x14ac:dyDescent="0.2">
      <c r="A55" s="69" t="s">
        <v>56</v>
      </c>
      <c r="B55" s="34" t="s">
        <v>658</v>
      </c>
      <c r="C55" s="37" t="s">
        <v>737</v>
      </c>
      <c r="D55" s="36" t="s">
        <v>633</v>
      </c>
      <c r="E55" s="37" t="s">
        <v>729</v>
      </c>
      <c r="F55" s="70" t="s">
        <v>760</v>
      </c>
      <c r="G55" s="31">
        <v>54000</v>
      </c>
      <c r="H55" s="31">
        <v>2418.54</v>
      </c>
      <c r="I55" s="31">
        <v>25</v>
      </c>
      <c r="J55" s="38"/>
      <c r="K55" s="31">
        <f t="shared" si="0"/>
        <v>1549.8</v>
      </c>
      <c r="L55" s="31">
        <f t="shared" si="1"/>
        <v>3833.9999999999995</v>
      </c>
      <c r="M55" s="31">
        <f t="shared" si="2"/>
        <v>594.00000000000011</v>
      </c>
      <c r="N55" s="31">
        <f t="shared" si="56"/>
        <v>1641.6</v>
      </c>
      <c r="O55" s="31">
        <f t="shared" si="3"/>
        <v>3828.6000000000004</v>
      </c>
      <c r="P55" s="31"/>
      <c r="Q55" s="31">
        <f t="shared" si="4"/>
        <v>11448</v>
      </c>
      <c r="R55" s="31">
        <f t="shared" si="8"/>
        <v>5634.9400000000005</v>
      </c>
      <c r="S55" s="31">
        <f t="shared" si="5"/>
        <v>8256.6</v>
      </c>
      <c r="T55" s="31">
        <f t="shared" si="6"/>
        <v>48365.06</v>
      </c>
    </row>
    <row r="56" spans="1:20" s="39" customFormat="1" ht="60" customHeight="1" x14ac:dyDescent="0.2">
      <c r="A56" s="69" t="s">
        <v>57</v>
      </c>
      <c r="B56" s="34" t="s">
        <v>637</v>
      </c>
      <c r="C56" s="37" t="s">
        <v>737</v>
      </c>
      <c r="D56" s="36" t="s">
        <v>298</v>
      </c>
      <c r="E56" s="37" t="s">
        <v>729</v>
      </c>
      <c r="F56" s="70" t="s">
        <v>760</v>
      </c>
      <c r="G56" s="31">
        <v>40000</v>
      </c>
      <c r="H56" s="31">
        <v>442.65</v>
      </c>
      <c r="I56" s="31">
        <v>25</v>
      </c>
      <c r="J56" s="38"/>
      <c r="K56" s="31">
        <f t="shared" si="0"/>
        <v>1148</v>
      </c>
      <c r="L56" s="31">
        <f t="shared" si="1"/>
        <v>2839.9999999999995</v>
      </c>
      <c r="M56" s="31">
        <f t="shared" si="2"/>
        <v>440.00000000000006</v>
      </c>
      <c r="N56" s="31">
        <f t="shared" si="56"/>
        <v>1216</v>
      </c>
      <c r="O56" s="31">
        <f t="shared" si="3"/>
        <v>2836</v>
      </c>
      <c r="P56" s="31"/>
      <c r="Q56" s="31">
        <f t="shared" si="4"/>
        <v>8480</v>
      </c>
      <c r="R56" s="31">
        <f t="shared" si="8"/>
        <v>2831.65</v>
      </c>
      <c r="S56" s="31">
        <f t="shared" si="5"/>
        <v>6116</v>
      </c>
      <c r="T56" s="31">
        <f t="shared" si="6"/>
        <v>37168.35</v>
      </c>
    </row>
    <row r="57" spans="1:20" s="39" customFormat="1" ht="60" customHeight="1" x14ac:dyDescent="0.2">
      <c r="A57" s="69" t="s">
        <v>58</v>
      </c>
      <c r="B57" s="34" t="s">
        <v>1378</v>
      </c>
      <c r="C57" s="37" t="s">
        <v>737</v>
      </c>
      <c r="D57" s="36" t="s">
        <v>4</v>
      </c>
      <c r="E57" s="37" t="s">
        <v>729</v>
      </c>
      <c r="F57" s="70" t="s">
        <v>760</v>
      </c>
      <c r="G57" s="31">
        <v>40000</v>
      </c>
      <c r="H57" s="31">
        <v>442.65</v>
      </c>
      <c r="I57" s="31">
        <v>25</v>
      </c>
      <c r="J57" s="38"/>
      <c r="K57" s="31">
        <f t="shared" ref="K57" si="57">+G57*2.87%</f>
        <v>1148</v>
      </c>
      <c r="L57" s="31">
        <f t="shared" ref="L57" si="58">+G57*7.1%</f>
        <v>2839.9999999999995</v>
      </c>
      <c r="M57" s="31">
        <f t="shared" ref="M57" si="59">+G57*1.1%</f>
        <v>440.00000000000006</v>
      </c>
      <c r="N57" s="31">
        <f t="shared" ref="N57" si="60">+G57*3.04%</f>
        <v>1216</v>
      </c>
      <c r="O57" s="31">
        <f t="shared" ref="O57" si="61">+G57*7.09%</f>
        <v>2836</v>
      </c>
      <c r="P57" s="31"/>
      <c r="Q57" s="31">
        <f t="shared" ref="Q57" si="62">+K57+L57+M57+N57+O57+P57</f>
        <v>8480</v>
      </c>
      <c r="R57" s="31">
        <f t="shared" ref="R57" si="63">+K57+H57+N57+P57+I57+J57</f>
        <v>2831.65</v>
      </c>
      <c r="S57" s="31">
        <f t="shared" ref="S57" si="64">+L57+M57+O57</f>
        <v>6116</v>
      </c>
      <c r="T57" s="31">
        <f t="shared" ref="T57" si="65">+G57-R57</f>
        <v>37168.35</v>
      </c>
    </row>
    <row r="58" spans="1:20" s="39" customFormat="1" ht="60" customHeight="1" x14ac:dyDescent="0.2">
      <c r="A58" s="69" t="s">
        <v>59</v>
      </c>
      <c r="B58" s="34" t="s">
        <v>653</v>
      </c>
      <c r="C58" s="37" t="s">
        <v>738</v>
      </c>
      <c r="D58" s="36" t="s">
        <v>5</v>
      </c>
      <c r="E58" s="37" t="s">
        <v>729</v>
      </c>
      <c r="F58" s="70" t="s">
        <v>760</v>
      </c>
      <c r="G58" s="31">
        <v>160000</v>
      </c>
      <c r="H58" s="31">
        <v>26218.87</v>
      </c>
      <c r="I58" s="31">
        <v>25</v>
      </c>
      <c r="J58" s="38"/>
      <c r="K58" s="31">
        <f t="shared" si="0"/>
        <v>4592</v>
      </c>
      <c r="L58" s="31">
        <f t="shared" si="1"/>
        <v>11359.999999999998</v>
      </c>
      <c r="M58" s="31">
        <f t="shared" si="2"/>
        <v>1760.0000000000002</v>
      </c>
      <c r="N58" s="31">
        <f t="shared" si="56"/>
        <v>4864</v>
      </c>
      <c r="O58" s="31">
        <f t="shared" si="3"/>
        <v>11344</v>
      </c>
      <c r="P58" s="31">
        <v>1512</v>
      </c>
      <c r="Q58" s="31">
        <f t="shared" si="4"/>
        <v>35432</v>
      </c>
      <c r="R58" s="31">
        <f t="shared" si="8"/>
        <v>37211.869999999995</v>
      </c>
      <c r="S58" s="31">
        <f t="shared" si="5"/>
        <v>24464</v>
      </c>
      <c r="T58" s="31">
        <f t="shared" si="6"/>
        <v>122788.13</v>
      </c>
    </row>
    <row r="59" spans="1:20" s="39" customFormat="1" ht="60" customHeight="1" x14ac:dyDescent="0.2">
      <c r="A59" s="69" t="s">
        <v>60</v>
      </c>
      <c r="B59" s="34" t="s">
        <v>586</v>
      </c>
      <c r="C59" s="37" t="s">
        <v>738</v>
      </c>
      <c r="D59" s="36" t="s">
        <v>587</v>
      </c>
      <c r="E59" s="37" t="s">
        <v>730</v>
      </c>
      <c r="F59" s="70" t="s">
        <v>760</v>
      </c>
      <c r="G59" s="31">
        <v>50000</v>
      </c>
      <c r="H59" s="31">
        <v>1854</v>
      </c>
      <c r="I59" s="31">
        <v>25</v>
      </c>
      <c r="J59" s="38"/>
      <c r="K59" s="31">
        <f t="shared" si="0"/>
        <v>1435</v>
      </c>
      <c r="L59" s="31">
        <f t="shared" si="1"/>
        <v>3549.9999999999995</v>
      </c>
      <c r="M59" s="31">
        <f t="shared" si="2"/>
        <v>550</v>
      </c>
      <c r="N59" s="31">
        <f t="shared" si="56"/>
        <v>1520</v>
      </c>
      <c r="O59" s="31">
        <f t="shared" si="3"/>
        <v>3545.0000000000005</v>
      </c>
      <c r="P59" s="31"/>
      <c r="Q59" s="31">
        <f t="shared" si="4"/>
        <v>10600</v>
      </c>
      <c r="R59" s="31">
        <f t="shared" si="8"/>
        <v>4834</v>
      </c>
      <c r="S59" s="31">
        <f t="shared" si="5"/>
        <v>7645</v>
      </c>
      <c r="T59" s="31">
        <f t="shared" si="6"/>
        <v>45166</v>
      </c>
    </row>
    <row r="60" spans="1:20" s="39" customFormat="1" ht="60" customHeight="1" x14ac:dyDescent="0.2">
      <c r="A60" s="69" t="s">
        <v>61</v>
      </c>
      <c r="B60" s="34" t="s">
        <v>689</v>
      </c>
      <c r="C60" s="37" t="s">
        <v>738</v>
      </c>
      <c r="D60" s="36" t="s">
        <v>4</v>
      </c>
      <c r="E60" s="37" t="s">
        <v>729</v>
      </c>
      <c r="F60" s="70" t="s">
        <v>760</v>
      </c>
      <c r="G60" s="31">
        <v>50000</v>
      </c>
      <c r="H60" s="31">
        <v>1854</v>
      </c>
      <c r="I60" s="31">
        <v>25</v>
      </c>
      <c r="J60" s="38"/>
      <c r="K60" s="31">
        <f t="shared" ref="K60:K63" si="66">+G60*2.87%</f>
        <v>1435</v>
      </c>
      <c r="L60" s="31">
        <f t="shared" ref="L60:L63" si="67">+G60*7.1%</f>
        <v>3549.9999999999995</v>
      </c>
      <c r="M60" s="31">
        <f t="shared" ref="M60:M63" si="68">+G60*1.1%</f>
        <v>550</v>
      </c>
      <c r="N60" s="31">
        <f t="shared" ref="N60:N63" si="69">+G60*3.04%</f>
        <v>1520</v>
      </c>
      <c r="O60" s="31">
        <f t="shared" ref="O60:O63" si="70">+G60*7.09%</f>
        <v>3545.0000000000005</v>
      </c>
      <c r="P60" s="31"/>
      <c r="Q60" s="31">
        <f t="shared" ref="Q60:Q63" si="71">+K60+L60+M60+N60+O60+P60</f>
        <v>10600</v>
      </c>
      <c r="R60" s="31">
        <f t="shared" ref="R60:R63" si="72">+K60+H60+N60+P60+I60+J60</f>
        <v>4834</v>
      </c>
      <c r="S60" s="31">
        <f t="shared" ref="S60:S63" si="73">+L60+M60+O60</f>
        <v>7645</v>
      </c>
      <c r="T60" s="31">
        <f t="shared" ref="T60:T63" si="74">+G60-R60</f>
        <v>45166</v>
      </c>
    </row>
    <row r="61" spans="1:20" s="39" customFormat="1" ht="60" customHeight="1" x14ac:dyDescent="0.2">
      <c r="A61" s="69" t="s">
        <v>62</v>
      </c>
      <c r="B61" s="34" t="s">
        <v>1265</v>
      </c>
      <c r="C61" s="37" t="s">
        <v>738</v>
      </c>
      <c r="D61" s="36" t="s">
        <v>587</v>
      </c>
      <c r="E61" s="37" t="s">
        <v>730</v>
      </c>
      <c r="F61" s="70" t="s">
        <v>760</v>
      </c>
      <c r="G61" s="31">
        <v>60000</v>
      </c>
      <c r="H61" s="31">
        <v>3171.19</v>
      </c>
      <c r="I61" s="31">
        <v>25</v>
      </c>
      <c r="J61" s="38"/>
      <c r="K61" s="31">
        <f t="shared" si="66"/>
        <v>1722</v>
      </c>
      <c r="L61" s="31">
        <f t="shared" si="67"/>
        <v>4260</v>
      </c>
      <c r="M61" s="31">
        <f t="shared" si="68"/>
        <v>660.00000000000011</v>
      </c>
      <c r="N61" s="31">
        <f t="shared" si="69"/>
        <v>1824</v>
      </c>
      <c r="O61" s="31">
        <f t="shared" si="70"/>
        <v>4254</v>
      </c>
      <c r="P61" s="31"/>
      <c r="Q61" s="31">
        <f t="shared" si="71"/>
        <v>12720</v>
      </c>
      <c r="R61" s="31">
        <f t="shared" si="72"/>
        <v>6742.1900000000005</v>
      </c>
      <c r="S61" s="31">
        <f t="shared" si="73"/>
        <v>9174</v>
      </c>
      <c r="T61" s="31">
        <f t="shared" si="74"/>
        <v>53257.81</v>
      </c>
    </row>
    <row r="62" spans="1:20" s="39" customFormat="1" ht="60" customHeight="1" x14ac:dyDescent="0.2">
      <c r="A62" s="69" t="s">
        <v>63</v>
      </c>
      <c r="B62" s="34" t="s">
        <v>1289</v>
      </c>
      <c r="C62" s="37" t="s">
        <v>738</v>
      </c>
      <c r="D62" s="36" t="s">
        <v>4</v>
      </c>
      <c r="E62" s="37" t="s">
        <v>729</v>
      </c>
      <c r="F62" s="70" t="s">
        <v>760</v>
      </c>
      <c r="G62" s="31">
        <v>35000</v>
      </c>
      <c r="H62" s="31"/>
      <c r="I62" s="31">
        <v>25</v>
      </c>
      <c r="J62" s="38"/>
      <c r="K62" s="31">
        <f t="shared" si="66"/>
        <v>1004.5</v>
      </c>
      <c r="L62" s="31">
        <f t="shared" si="67"/>
        <v>2485</v>
      </c>
      <c r="M62" s="31">
        <f t="shared" si="68"/>
        <v>385.00000000000006</v>
      </c>
      <c r="N62" s="31">
        <f t="shared" si="69"/>
        <v>1064</v>
      </c>
      <c r="O62" s="31">
        <f t="shared" si="70"/>
        <v>2481.5</v>
      </c>
      <c r="P62" s="31"/>
      <c r="Q62" s="31">
        <f t="shared" si="71"/>
        <v>7420</v>
      </c>
      <c r="R62" s="31">
        <f t="shared" si="72"/>
        <v>2093.5</v>
      </c>
      <c r="S62" s="31">
        <f t="shared" si="73"/>
        <v>5351.5</v>
      </c>
      <c r="T62" s="31">
        <f t="shared" si="74"/>
        <v>32906.5</v>
      </c>
    </row>
    <row r="63" spans="1:20" s="39" customFormat="1" ht="60" customHeight="1" x14ac:dyDescent="0.2">
      <c r="A63" s="69" t="s">
        <v>64</v>
      </c>
      <c r="B63" s="34" t="s">
        <v>1387</v>
      </c>
      <c r="C63" s="37" t="s">
        <v>738</v>
      </c>
      <c r="D63" s="36" t="s">
        <v>11</v>
      </c>
      <c r="E63" s="37" t="s">
        <v>730</v>
      </c>
      <c r="F63" s="70" t="s">
        <v>760</v>
      </c>
      <c r="G63" s="31">
        <v>25000</v>
      </c>
      <c r="H63" s="31"/>
      <c r="I63" s="31">
        <v>25</v>
      </c>
      <c r="J63" s="38"/>
      <c r="K63" s="31">
        <f t="shared" si="66"/>
        <v>717.5</v>
      </c>
      <c r="L63" s="31">
        <f t="shared" si="67"/>
        <v>1774.9999999999998</v>
      </c>
      <c r="M63" s="31">
        <f t="shared" si="68"/>
        <v>275</v>
      </c>
      <c r="N63" s="31">
        <f t="shared" si="69"/>
        <v>760</v>
      </c>
      <c r="O63" s="31">
        <f t="shared" si="70"/>
        <v>1772.5000000000002</v>
      </c>
      <c r="P63" s="31"/>
      <c r="Q63" s="31">
        <f t="shared" si="71"/>
        <v>5300</v>
      </c>
      <c r="R63" s="31">
        <f t="shared" si="72"/>
        <v>1502.5</v>
      </c>
      <c r="S63" s="31">
        <f t="shared" si="73"/>
        <v>3822.5</v>
      </c>
      <c r="T63" s="31">
        <f t="shared" si="74"/>
        <v>23497.5</v>
      </c>
    </row>
    <row r="64" spans="1:20" s="39" customFormat="1" ht="60" customHeight="1" x14ac:dyDescent="0.2">
      <c r="A64" s="69" t="s">
        <v>65</v>
      </c>
      <c r="B64" s="34" t="s">
        <v>409</v>
      </c>
      <c r="C64" s="37" t="s">
        <v>739</v>
      </c>
      <c r="D64" s="36" t="s">
        <v>12</v>
      </c>
      <c r="E64" s="37" t="s">
        <v>729</v>
      </c>
      <c r="F64" s="70" t="s">
        <v>760</v>
      </c>
      <c r="G64" s="31">
        <v>160000</v>
      </c>
      <c r="H64" s="31">
        <v>26218.87</v>
      </c>
      <c r="I64" s="31">
        <v>25</v>
      </c>
      <c r="J64" s="38">
        <v>10000</v>
      </c>
      <c r="K64" s="31">
        <f t="shared" si="0"/>
        <v>4592</v>
      </c>
      <c r="L64" s="31">
        <f t="shared" si="1"/>
        <v>11359.999999999998</v>
      </c>
      <c r="M64" s="31">
        <f t="shared" si="2"/>
        <v>1760.0000000000002</v>
      </c>
      <c r="N64" s="31">
        <f t="shared" si="56"/>
        <v>4864</v>
      </c>
      <c r="O64" s="31">
        <f t="shared" si="3"/>
        <v>11344</v>
      </c>
      <c r="P64" s="31">
        <v>1512</v>
      </c>
      <c r="Q64" s="31">
        <f t="shared" si="4"/>
        <v>35432</v>
      </c>
      <c r="R64" s="31">
        <f t="shared" si="8"/>
        <v>47211.869999999995</v>
      </c>
      <c r="S64" s="31">
        <f t="shared" si="5"/>
        <v>24464</v>
      </c>
      <c r="T64" s="31">
        <f t="shared" si="6"/>
        <v>112788.13</v>
      </c>
    </row>
    <row r="65" spans="1:20" s="39" customFormat="1" ht="60" customHeight="1" x14ac:dyDescent="0.2">
      <c r="A65" s="69" t="s">
        <v>66</v>
      </c>
      <c r="B65" s="34" t="s">
        <v>631</v>
      </c>
      <c r="C65" s="37" t="s">
        <v>739</v>
      </c>
      <c r="D65" s="36" t="s">
        <v>4</v>
      </c>
      <c r="E65" s="37" t="s">
        <v>729</v>
      </c>
      <c r="F65" s="70" t="s">
        <v>760</v>
      </c>
      <c r="G65" s="31">
        <v>35000</v>
      </c>
      <c r="H65" s="31"/>
      <c r="I65" s="31">
        <v>25</v>
      </c>
      <c r="J65" s="38"/>
      <c r="K65" s="31">
        <f t="shared" si="0"/>
        <v>1004.5</v>
      </c>
      <c r="L65" s="31">
        <f t="shared" si="1"/>
        <v>2485</v>
      </c>
      <c r="M65" s="31">
        <f t="shared" si="2"/>
        <v>385.00000000000006</v>
      </c>
      <c r="N65" s="31">
        <f t="shared" si="56"/>
        <v>1064</v>
      </c>
      <c r="O65" s="31">
        <f t="shared" si="3"/>
        <v>2481.5</v>
      </c>
      <c r="P65" s="31"/>
      <c r="Q65" s="31">
        <f t="shared" si="4"/>
        <v>7420</v>
      </c>
      <c r="R65" s="31">
        <f t="shared" si="8"/>
        <v>2093.5</v>
      </c>
      <c r="S65" s="31">
        <f t="shared" si="5"/>
        <v>5351.5</v>
      </c>
      <c r="T65" s="31">
        <f t="shared" si="6"/>
        <v>32906.5</v>
      </c>
    </row>
    <row r="66" spans="1:20" s="39" customFormat="1" ht="60" customHeight="1" x14ac:dyDescent="0.2">
      <c r="A66" s="69" t="s">
        <v>67</v>
      </c>
      <c r="B66" s="34" t="s">
        <v>1454</v>
      </c>
      <c r="C66" s="37" t="s">
        <v>739</v>
      </c>
      <c r="D66" s="36" t="s">
        <v>332</v>
      </c>
      <c r="E66" s="37" t="s">
        <v>729</v>
      </c>
      <c r="F66" s="70" t="s">
        <v>760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56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69" t="s">
        <v>68</v>
      </c>
      <c r="B67" s="34" t="s">
        <v>1465</v>
      </c>
      <c r="C67" s="37" t="s">
        <v>739</v>
      </c>
      <c r="D67" s="36" t="s">
        <v>332</v>
      </c>
      <c r="E67" s="37" t="s">
        <v>730</v>
      </c>
      <c r="F67" s="70" t="s">
        <v>760</v>
      </c>
      <c r="G67" s="31">
        <v>28000</v>
      </c>
      <c r="H67" s="31"/>
      <c r="I67" s="31">
        <v>25</v>
      </c>
      <c r="J67" s="38"/>
      <c r="K67" s="31">
        <f t="shared" si="0"/>
        <v>803.6</v>
      </c>
      <c r="L67" s="31">
        <f t="shared" si="1"/>
        <v>1987.9999999999998</v>
      </c>
      <c r="M67" s="31">
        <f t="shared" si="2"/>
        <v>308.00000000000006</v>
      </c>
      <c r="N67" s="31">
        <f t="shared" si="56"/>
        <v>851.2</v>
      </c>
      <c r="O67" s="31">
        <f t="shared" si="3"/>
        <v>1985.2</v>
      </c>
      <c r="P67" s="31"/>
      <c r="Q67" s="31">
        <f t="shared" si="4"/>
        <v>5936</v>
      </c>
      <c r="R67" s="31">
        <f t="shared" si="8"/>
        <v>1679.8000000000002</v>
      </c>
      <c r="S67" s="31">
        <f t="shared" si="5"/>
        <v>4281.2</v>
      </c>
      <c r="T67" s="31">
        <f t="shared" si="6"/>
        <v>26320.2</v>
      </c>
    </row>
    <row r="68" spans="1:20" s="39" customFormat="1" ht="60" customHeight="1" x14ac:dyDescent="0.2">
      <c r="A68" s="69" t="s">
        <v>69</v>
      </c>
      <c r="B68" s="34" t="s">
        <v>317</v>
      </c>
      <c r="C68" s="37" t="s">
        <v>536</v>
      </c>
      <c r="D68" s="36" t="s">
        <v>308</v>
      </c>
      <c r="E68" s="37" t="s">
        <v>729</v>
      </c>
      <c r="F68" s="70" t="s">
        <v>1245</v>
      </c>
      <c r="G68" s="31">
        <v>50000</v>
      </c>
      <c r="H68" s="31">
        <v>1675.48</v>
      </c>
      <c r="I68" s="31">
        <v>25</v>
      </c>
      <c r="J68" s="38">
        <f>8610.02+1287.79</f>
        <v>9897.8100000000013</v>
      </c>
      <c r="K68" s="31">
        <f t="shared" si="0"/>
        <v>1435</v>
      </c>
      <c r="L68" s="31">
        <f t="shared" si="1"/>
        <v>3549.9999999999995</v>
      </c>
      <c r="M68" s="31">
        <f t="shared" si="2"/>
        <v>550</v>
      </c>
      <c r="N68" s="31">
        <f t="shared" si="56"/>
        <v>1520</v>
      </c>
      <c r="O68" s="31">
        <f t="shared" si="3"/>
        <v>3545.0000000000005</v>
      </c>
      <c r="P68" s="31">
        <v>1512</v>
      </c>
      <c r="Q68" s="31">
        <f t="shared" si="4"/>
        <v>12112</v>
      </c>
      <c r="R68" s="31">
        <f t="shared" si="8"/>
        <v>16065.29</v>
      </c>
      <c r="S68" s="31">
        <f t="shared" si="5"/>
        <v>7645</v>
      </c>
      <c r="T68" s="31">
        <f t="shared" si="6"/>
        <v>33934.71</v>
      </c>
    </row>
    <row r="69" spans="1:20" s="39" customFormat="1" ht="60" customHeight="1" x14ac:dyDescent="0.2">
      <c r="A69" s="69" t="s">
        <v>70</v>
      </c>
      <c r="B69" s="34" t="s">
        <v>403</v>
      </c>
      <c r="C69" s="37" t="s">
        <v>536</v>
      </c>
      <c r="D69" s="36" t="s">
        <v>5</v>
      </c>
      <c r="E69" s="37" t="s">
        <v>730</v>
      </c>
      <c r="F69" s="70" t="s">
        <v>760</v>
      </c>
      <c r="G69" s="31">
        <v>180000</v>
      </c>
      <c r="H69" s="31">
        <v>30155.42</v>
      </c>
      <c r="I69" s="31">
        <v>25</v>
      </c>
      <c r="J69" s="38">
        <v>10000</v>
      </c>
      <c r="K69" s="31">
        <f t="shared" si="0"/>
        <v>5166</v>
      </c>
      <c r="L69" s="31">
        <f t="shared" si="1"/>
        <v>12779.999999999998</v>
      </c>
      <c r="M69" s="31">
        <f t="shared" si="2"/>
        <v>1980.0000000000002</v>
      </c>
      <c r="N69" s="31">
        <v>4943.8</v>
      </c>
      <c r="O69" s="31">
        <f t="shared" si="3"/>
        <v>12762</v>
      </c>
      <c r="P69" s="31"/>
      <c r="Q69" s="31">
        <f t="shared" si="4"/>
        <v>37631.800000000003</v>
      </c>
      <c r="R69" s="31">
        <f t="shared" si="8"/>
        <v>50290.22</v>
      </c>
      <c r="S69" s="31">
        <f t="shared" si="5"/>
        <v>27522</v>
      </c>
      <c r="T69" s="31">
        <f t="shared" si="6"/>
        <v>129709.78</v>
      </c>
    </row>
    <row r="70" spans="1:20" s="39" customFormat="1" ht="60" customHeight="1" x14ac:dyDescent="0.2">
      <c r="A70" s="69" t="s">
        <v>71</v>
      </c>
      <c r="B70" s="34" t="s">
        <v>572</v>
      </c>
      <c r="C70" s="37" t="s">
        <v>536</v>
      </c>
      <c r="D70" s="36" t="s">
        <v>573</v>
      </c>
      <c r="E70" s="37" t="s">
        <v>730</v>
      </c>
      <c r="F70" s="70" t="s">
        <v>760</v>
      </c>
      <c r="G70" s="31">
        <v>198000</v>
      </c>
      <c r="H70" s="31">
        <v>35426.269999999997</v>
      </c>
      <c r="I70" s="31">
        <v>25</v>
      </c>
      <c r="J70" s="38"/>
      <c r="K70" s="31">
        <f t="shared" si="0"/>
        <v>5682.6</v>
      </c>
      <c r="L70" s="31">
        <f t="shared" si="1"/>
        <v>14057.999999999998</v>
      </c>
      <c r="M70" s="31">
        <f t="shared" si="2"/>
        <v>2178</v>
      </c>
      <c r="N70" s="31">
        <v>4943.8</v>
      </c>
      <c r="O70" s="31">
        <f t="shared" si="3"/>
        <v>14038.2</v>
      </c>
      <c r="P70" s="31"/>
      <c r="Q70" s="31">
        <f t="shared" si="4"/>
        <v>40900.6</v>
      </c>
      <c r="R70" s="31">
        <f t="shared" si="8"/>
        <v>46077.67</v>
      </c>
      <c r="S70" s="31">
        <f t="shared" si="5"/>
        <v>30274.199999999997</v>
      </c>
      <c r="T70" s="31">
        <f t="shared" si="6"/>
        <v>151922.33000000002</v>
      </c>
    </row>
    <row r="71" spans="1:20" s="39" customFormat="1" ht="60" customHeight="1" x14ac:dyDescent="0.2">
      <c r="A71" s="69" t="s">
        <v>72</v>
      </c>
      <c r="B71" s="34" t="s">
        <v>1461</v>
      </c>
      <c r="C71" s="37" t="s">
        <v>536</v>
      </c>
      <c r="D71" s="36" t="s">
        <v>1462</v>
      </c>
      <c r="E71" s="37" t="s">
        <v>730</v>
      </c>
      <c r="F71" s="70" t="s">
        <v>760</v>
      </c>
      <c r="G71" s="31">
        <v>80000</v>
      </c>
      <c r="H71" s="31">
        <v>7400.87</v>
      </c>
      <c r="I71" s="31">
        <v>25</v>
      </c>
      <c r="J71" s="38"/>
      <c r="K71" s="31">
        <f t="shared" si="0"/>
        <v>2296</v>
      </c>
      <c r="L71" s="31">
        <f t="shared" si="1"/>
        <v>5679.9999999999991</v>
      </c>
      <c r="M71" s="31">
        <f t="shared" si="2"/>
        <v>880.00000000000011</v>
      </c>
      <c r="N71" s="31"/>
      <c r="O71" s="31">
        <f t="shared" ref="O71" si="75">+G71*7.09%</f>
        <v>5672</v>
      </c>
      <c r="P71" s="31"/>
      <c r="Q71" s="31">
        <f t="shared" ref="Q71" si="76">+K71+L71+M71+N71+O71+P71</f>
        <v>14528</v>
      </c>
      <c r="R71" s="31">
        <f t="shared" ref="R71" si="77">+K71+H71+N71+P71+I71+J71</f>
        <v>9721.869999999999</v>
      </c>
      <c r="S71" s="31">
        <f t="shared" ref="S71" si="78">+L71+M71+O71</f>
        <v>12232</v>
      </c>
      <c r="T71" s="31">
        <f t="shared" ref="T71" si="79">+G71-R71</f>
        <v>70278.13</v>
      </c>
    </row>
    <row r="72" spans="1:20" s="32" customFormat="1" ht="60" customHeight="1" x14ac:dyDescent="0.2">
      <c r="A72" s="69" t="s">
        <v>73</v>
      </c>
      <c r="B72" s="26" t="s">
        <v>656</v>
      </c>
      <c r="C72" s="27" t="s">
        <v>536</v>
      </c>
      <c r="D72" s="28" t="s">
        <v>657</v>
      </c>
      <c r="E72" s="27" t="s">
        <v>730</v>
      </c>
      <c r="F72" s="29" t="s">
        <v>760</v>
      </c>
      <c r="G72" s="30">
        <v>50000</v>
      </c>
      <c r="H72" s="31">
        <v>1854</v>
      </c>
      <c r="I72" s="30">
        <v>25</v>
      </c>
      <c r="J72" s="38">
        <f>2283.33+1661.45</f>
        <v>3944.7799999999997</v>
      </c>
      <c r="K72" s="30">
        <f t="shared" si="0"/>
        <v>1435</v>
      </c>
      <c r="L72" s="30">
        <f t="shared" si="1"/>
        <v>3549.9999999999995</v>
      </c>
      <c r="M72" s="30">
        <f t="shared" si="2"/>
        <v>550</v>
      </c>
      <c r="N72" s="30">
        <f t="shared" ref="N72:N140" si="80">+G72*3.04%</f>
        <v>1520</v>
      </c>
      <c r="O72" s="30">
        <f t="shared" si="3"/>
        <v>3545.0000000000005</v>
      </c>
      <c r="P72" s="30"/>
      <c r="Q72" s="30">
        <f t="shared" si="4"/>
        <v>10600</v>
      </c>
      <c r="R72" s="30">
        <f t="shared" si="8"/>
        <v>8778.7799999999988</v>
      </c>
      <c r="S72" s="30">
        <f t="shared" si="5"/>
        <v>7645</v>
      </c>
      <c r="T72" s="30">
        <f t="shared" si="6"/>
        <v>41221.22</v>
      </c>
    </row>
    <row r="73" spans="1:20" s="32" customFormat="1" ht="60" customHeight="1" x14ac:dyDescent="0.2">
      <c r="A73" s="69" t="s">
        <v>74</v>
      </c>
      <c r="B73" s="26" t="s">
        <v>605</v>
      </c>
      <c r="C73" s="27" t="s">
        <v>536</v>
      </c>
      <c r="D73" s="28" t="s">
        <v>657</v>
      </c>
      <c r="E73" s="27" t="s">
        <v>729</v>
      </c>
      <c r="F73" s="29" t="s">
        <v>760</v>
      </c>
      <c r="G73" s="30">
        <v>40000</v>
      </c>
      <c r="H73" s="31">
        <v>442.65</v>
      </c>
      <c r="I73" s="30">
        <v>25</v>
      </c>
      <c r="J73" s="38">
        <f>5000</f>
        <v>5000</v>
      </c>
      <c r="K73" s="30">
        <f t="shared" si="0"/>
        <v>1148</v>
      </c>
      <c r="L73" s="30">
        <f t="shared" si="1"/>
        <v>2839.9999999999995</v>
      </c>
      <c r="M73" s="30">
        <f t="shared" si="2"/>
        <v>440.00000000000006</v>
      </c>
      <c r="N73" s="30">
        <f t="shared" si="80"/>
        <v>1216</v>
      </c>
      <c r="O73" s="30">
        <f t="shared" si="3"/>
        <v>2836</v>
      </c>
      <c r="P73" s="30"/>
      <c r="Q73" s="30">
        <f t="shared" si="4"/>
        <v>8480</v>
      </c>
      <c r="R73" s="30">
        <f t="shared" si="8"/>
        <v>7831.65</v>
      </c>
      <c r="S73" s="30">
        <f t="shared" si="5"/>
        <v>6116</v>
      </c>
      <c r="T73" s="30">
        <f t="shared" si="6"/>
        <v>32168.35</v>
      </c>
    </row>
    <row r="74" spans="1:20" s="32" customFormat="1" ht="60" customHeight="1" x14ac:dyDescent="0.2">
      <c r="A74" s="69" t="s">
        <v>75</v>
      </c>
      <c r="B74" s="26" t="s">
        <v>1443</v>
      </c>
      <c r="C74" s="27" t="s">
        <v>536</v>
      </c>
      <c r="D74" s="28" t="s">
        <v>332</v>
      </c>
      <c r="E74" s="27" t="s">
        <v>729</v>
      </c>
      <c r="F74" s="29" t="s">
        <v>760</v>
      </c>
      <c r="G74" s="30">
        <v>28000</v>
      </c>
      <c r="H74" s="31"/>
      <c r="I74" s="30">
        <v>25</v>
      </c>
      <c r="J74" s="38"/>
      <c r="K74" s="30">
        <f t="shared" ref="K74:K76" si="81">+G74*2.87%</f>
        <v>803.6</v>
      </c>
      <c r="L74" s="30">
        <f t="shared" ref="L74:L76" si="82">+G74*7.1%</f>
        <v>1987.9999999999998</v>
      </c>
      <c r="M74" s="30">
        <f t="shared" ref="M74:M76" si="83">+G74*1.1%</f>
        <v>308.00000000000006</v>
      </c>
      <c r="N74" s="30">
        <f t="shared" ref="N74:N76" si="84">+G74*3.04%</f>
        <v>851.2</v>
      </c>
      <c r="O74" s="30">
        <f t="shared" ref="O74:O76" si="85">+G74*7.09%</f>
        <v>1985.2</v>
      </c>
      <c r="P74" s="30"/>
      <c r="Q74" s="30">
        <f t="shared" ref="Q74:Q76" si="86">+K74+L74+M74+N74+O74+P74</f>
        <v>5936</v>
      </c>
      <c r="R74" s="30">
        <f t="shared" ref="R74:R76" si="87">+K74+H74+N74+P74+I74+J74</f>
        <v>1679.8000000000002</v>
      </c>
      <c r="S74" s="30">
        <f t="shared" ref="S74:S76" si="88">+L74+M74+O74</f>
        <v>4281.2</v>
      </c>
      <c r="T74" s="30">
        <f t="shared" ref="T74:T76" si="89">+G74-R74</f>
        <v>26320.2</v>
      </c>
    </row>
    <row r="75" spans="1:20" s="32" customFormat="1" ht="60" customHeight="1" x14ac:dyDescent="0.2">
      <c r="A75" s="69" t="s">
        <v>76</v>
      </c>
      <c r="B75" s="26" t="s">
        <v>1444</v>
      </c>
      <c r="C75" s="27" t="s">
        <v>536</v>
      </c>
      <c r="D75" s="28" t="s">
        <v>1445</v>
      </c>
      <c r="E75" s="27" t="s">
        <v>730</v>
      </c>
      <c r="F75" s="29" t="s">
        <v>760</v>
      </c>
      <c r="G75" s="30">
        <v>40000</v>
      </c>
      <c r="H75" s="31">
        <v>442.65</v>
      </c>
      <c r="I75" s="30">
        <v>25</v>
      </c>
      <c r="J75" s="38"/>
      <c r="K75" s="30">
        <f t="shared" si="81"/>
        <v>1148</v>
      </c>
      <c r="L75" s="30">
        <f t="shared" si="82"/>
        <v>2839.9999999999995</v>
      </c>
      <c r="M75" s="30">
        <f t="shared" si="83"/>
        <v>440.00000000000006</v>
      </c>
      <c r="N75" s="30">
        <f t="shared" si="84"/>
        <v>1216</v>
      </c>
      <c r="O75" s="30">
        <f t="shared" si="85"/>
        <v>2836</v>
      </c>
      <c r="P75" s="30"/>
      <c r="Q75" s="30">
        <f t="shared" si="86"/>
        <v>8480</v>
      </c>
      <c r="R75" s="30">
        <f t="shared" si="87"/>
        <v>2831.65</v>
      </c>
      <c r="S75" s="30">
        <f t="shared" si="88"/>
        <v>6116</v>
      </c>
      <c r="T75" s="30">
        <f t="shared" si="89"/>
        <v>37168.35</v>
      </c>
    </row>
    <row r="76" spans="1:20" s="32" customFormat="1" ht="60" customHeight="1" x14ac:dyDescent="0.2">
      <c r="A76" s="69" t="s">
        <v>77</v>
      </c>
      <c r="B76" s="26" t="s">
        <v>1458</v>
      </c>
      <c r="C76" s="27" t="s">
        <v>536</v>
      </c>
      <c r="D76" s="28" t="s">
        <v>657</v>
      </c>
      <c r="E76" s="27" t="s">
        <v>729</v>
      </c>
      <c r="F76" s="29" t="s">
        <v>760</v>
      </c>
      <c r="G76" s="30">
        <v>45000</v>
      </c>
      <c r="H76" s="31">
        <v>1148.33</v>
      </c>
      <c r="I76" s="30">
        <v>25</v>
      </c>
      <c r="J76" s="38"/>
      <c r="K76" s="30">
        <f t="shared" si="81"/>
        <v>1291.5</v>
      </c>
      <c r="L76" s="30">
        <f t="shared" si="82"/>
        <v>3194.9999999999995</v>
      </c>
      <c r="M76" s="30">
        <f t="shared" si="83"/>
        <v>495.00000000000006</v>
      </c>
      <c r="N76" s="30">
        <f t="shared" si="84"/>
        <v>1368</v>
      </c>
      <c r="O76" s="30">
        <f t="shared" si="85"/>
        <v>3190.5</v>
      </c>
      <c r="P76" s="30"/>
      <c r="Q76" s="30">
        <f t="shared" si="86"/>
        <v>9540</v>
      </c>
      <c r="R76" s="30">
        <f t="shared" si="87"/>
        <v>3832.83</v>
      </c>
      <c r="S76" s="30">
        <f t="shared" si="88"/>
        <v>6880.5</v>
      </c>
      <c r="T76" s="30">
        <f t="shared" si="89"/>
        <v>41167.17</v>
      </c>
    </row>
    <row r="77" spans="1:20" s="32" customFormat="1" ht="60" customHeight="1" x14ac:dyDescent="0.2">
      <c r="A77" s="69" t="s">
        <v>78</v>
      </c>
      <c r="B77" s="26" t="s">
        <v>249</v>
      </c>
      <c r="C77" s="27" t="s">
        <v>740</v>
      </c>
      <c r="D77" s="28" t="s">
        <v>348</v>
      </c>
      <c r="E77" s="27" t="s">
        <v>729</v>
      </c>
      <c r="F77" s="29" t="s">
        <v>760</v>
      </c>
      <c r="G77" s="30">
        <v>50000</v>
      </c>
      <c r="H77" s="31">
        <v>1854</v>
      </c>
      <c r="I77" s="30">
        <v>25</v>
      </c>
      <c r="J77" s="38">
        <f>4005.59</f>
        <v>4005.59</v>
      </c>
      <c r="K77" s="30">
        <f t="shared" ref="K77:K145" si="90">+G77*2.87%</f>
        <v>1435</v>
      </c>
      <c r="L77" s="30">
        <f t="shared" ref="L77:L145" si="91">+G77*7.1%</f>
        <v>3549.9999999999995</v>
      </c>
      <c r="M77" s="30">
        <f t="shared" ref="M77:M145" si="92">+G77*1.1%</f>
        <v>550</v>
      </c>
      <c r="N77" s="30">
        <f t="shared" si="80"/>
        <v>1520</v>
      </c>
      <c r="O77" s="30">
        <f t="shared" ref="O77:O145" si="93">+G77*7.09%</f>
        <v>3545.0000000000005</v>
      </c>
      <c r="P77" s="30"/>
      <c r="Q77" s="30">
        <f t="shared" ref="Q77:Q145" si="94">+K77+L77+M77+N77+O77+P77</f>
        <v>10600</v>
      </c>
      <c r="R77" s="30">
        <f t="shared" ref="R77:R145" si="95">+K77+H77+N77+P77+I77+J77</f>
        <v>8839.59</v>
      </c>
      <c r="S77" s="30">
        <f t="shared" ref="S77:S145" si="96">+L77+M77+O77</f>
        <v>7645</v>
      </c>
      <c r="T77" s="30">
        <f t="shared" ref="T77:T145" si="97">+G77-R77</f>
        <v>41160.410000000003</v>
      </c>
    </row>
    <row r="78" spans="1:20" s="32" customFormat="1" ht="60" customHeight="1" x14ac:dyDescent="0.2">
      <c r="A78" s="69" t="s">
        <v>79</v>
      </c>
      <c r="B78" s="26" t="s">
        <v>429</v>
      </c>
      <c r="C78" s="27" t="s">
        <v>740</v>
      </c>
      <c r="D78" s="28" t="s">
        <v>5</v>
      </c>
      <c r="E78" s="27" t="s">
        <v>730</v>
      </c>
      <c r="F78" s="29" t="s">
        <v>760</v>
      </c>
      <c r="G78" s="30">
        <v>130000</v>
      </c>
      <c r="H78" s="31">
        <v>19162.12</v>
      </c>
      <c r="I78" s="30">
        <v>25</v>
      </c>
      <c r="J78" s="38"/>
      <c r="K78" s="30">
        <f t="shared" si="90"/>
        <v>3731</v>
      </c>
      <c r="L78" s="30">
        <f t="shared" si="91"/>
        <v>9230</v>
      </c>
      <c r="M78" s="30">
        <f t="shared" si="92"/>
        <v>1430.0000000000002</v>
      </c>
      <c r="N78" s="30">
        <f t="shared" si="80"/>
        <v>3952</v>
      </c>
      <c r="O78" s="30">
        <f t="shared" si="93"/>
        <v>9217</v>
      </c>
      <c r="P78" s="30"/>
      <c r="Q78" s="30">
        <f t="shared" si="94"/>
        <v>27560</v>
      </c>
      <c r="R78" s="30">
        <f t="shared" si="95"/>
        <v>26870.12</v>
      </c>
      <c r="S78" s="30">
        <f t="shared" si="96"/>
        <v>19877</v>
      </c>
      <c r="T78" s="30">
        <f t="shared" si="97"/>
        <v>103129.88</v>
      </c>
    </row>
    <row r="79" spans="1:20" s="32" customFormat="1" ht="60" customHeight="1" x14ac:dyDescent="0.2">
      <c r="A79" s="69" t="s">
        <v>80</v>
      </c>
      <c r="B79" s="26" t="s">
        <v>632</v>
      </c>
      <c r="C79" s="27" t="s">
        <v>740</v>
      </c>
      <c r="D79" s="28" t="s">
        <v>633</v>
      </c>
      <c r="E79" s="27" t="s">
        <v>729</v>
      </c>
      <c r="F79" s="29" t="s">
        <v>760</v>
      </c>
      <c r="G79" s="30">
        <v>54000</v>
      </c>
      <c r="H79" s="31">
        <v>2418.54</v>
      </c>
      <c r="I79" s="30">
        <v>25</v>
      </c>
      <c r="J79" s="38"/>
      <c r="K79" s="30">
        <f t="shared" si="90"/>
        <v>1549.8</v>
      </c>
      <c r="L79" s="30">
        <f t="shared" si="91"/>
        <v>3833.9999999999995</v>
      </c>
      <c r="M79" s="30">
        <f t="shared" si="92"/>
        <v>594.00000000000011</v>
      </c>
      <c r="N79" s="30">
        <f t="shared" si="80"/>
        <v>1641.6</v>
      </c>
      <c r="O79" s="30">
        <f t="shared" si="93"/>
        <v>3828.6000000000004</v>
      </c>
      <c r="P79" s="30">
        <v>3024</v>
      </c>
      <c r="Q79" s="30">
        <f t="shared" si="94"/>
        <v>14472</v>
      </c>
      <c r="R79" s="30">
        <f t="shared" si="95"/>
        <v>8658.94</v>
      </c>
      <c r="S79" s="30">
        <f t="shared" si="96"/>
        <v>8256.6</v>
      </c>
      <c r="T79" s="30">
        <f t="shared" si="97"/>
        <v>45341.06</v>
      </c>
    </row>
    <row r="80" spans="1:20" s="32" customFormat="1" ht="60" customHeight="1" x14ac:dyDescent="0.2">
      <c r="A80" s="69" t="s">
        <v>81</v>
      </c>
      <c r="B80" s="26" t="s">
        <v>671</v>
      </c>
      <c r="C80" s="27" t="s">
        <v>740</v>
      </c>
      <c r="D80" s="28" t="s">
        <v>4</v>
      </c>
      <c r="E80" s="27" t="s">
        <v>729</v>
      </c>
      <c r="F80" s="29" t="s">
        <v>760</v>
      </c>
      <c r="G80" s="30">
        <v>35000</v>
      </c>
      <c r="H80" s="31"/>
      <c r="I80" s="30">
        <v>25</v>
      </c>
      <c r="J80" s="38">
        <v>2033</v>
      </c>
      <c r="K80" s="30">
        <f t="shared" si="90"/>
        <v>1004.5</v>
      </c>
      <c r="L80" s="30">
        <f t="shared" si="91"/>
        <v>2485</v>
      </c>
      <c r="M80" s="30">
        <f t="shared" si="92"/>
        <v>385.00000000000006</v>
      </c>
      <c r="N80" s="30">
        <f t="shared" si="80"/>
        <v>1064</v>
      </c>
      <c r="O80" s="30">
        <f t="shared" si="93"/>
        <v>2481.5</v>
      </c>
      <c r="P80" s="30"/>
      <c r="Q80" s="30">
        <f t="shared" si="94"/>
        <v>7420</v>
      </c>
      <c r="R80" s="30">
        <f t="shared" si="95"/>
        <v>4126.5</v>
      </c>
      <c r="S80" s="30">
        <f t="shared" si="96"/>
        <v>5351.5</v>
      </c>
      <c r="T80" s="30">
        <f t="shared" si="97"/>
        <v>30873.5</v>
      </c>
    </row>
    <row r="81" spans="1:20" s="32" customFormat="1" ht="60" customHeight="1" x14ac:dyDescent="0.2">
      <c r="A81" s="69" t="s">
        <v>82</v>
      </c>
      <c r="B81" s="26" t="s">
        <v>654</v>
      </c>
      <c r="C81" s="27" t="s">
        <v>1467</v>
      </c>
      <c r="D81" s="28" t="s">
        <v>741</v>
      </c>
      <c r="E81" s="27" t="s">
        <v>729</v>
      </c>
      <c r="F81" s="29" t="s">
        <v>760</v>
      </c>
      <c r="G81" s="30">
        <v>26450</v>
      </c>
      <c r="H81" s="31"/>
      <c r="I81" s="30">
        <v>25</v>
      </c>
      <c r="J81" s="38">
        <v>1500</v>
      </c>
      <c r="K81" s="30">
        <f t="shared" si="90"/>
        <v>759.11500000000001</v>
      </c>
      <c r="L81" s="30">
        <f t="shared" si="91"/>
        <v>1877.9499999999998</v>
      </c>
      <c r="M81" s="30">
        <f t="shared" si="92"/>
        <v>290.95000000000005</v>
      </c>
      <c r="N81" s="30">
        <f t="shared" si="80"/>
        <v>804.08</v>
      </c>
      <c r="O81" s="30">
        <f t="shared" si="93"/>
        <v>1875.3050000000001</v>
      </c>
      <c r="P81" s="30"/>
      <c r="Q81" s="30">
        <f t="shared" si="94"/>
        <v>5607.4</v>
      </c>
      <c r="R81" s="30">
        <f t="shared" si="95"/>
        <v>3088.1950000000002</v>
      </c>
      <c r="S81" s="30">
        <f t="shared" si="96"/>
        <v>4044.2049999999999</v>
      </c>
      <c r="T81" s="30">
        <f t="shared" si="97"/>
        <v>23361.805</v>
      </c>
    </row>
    <row r="82" spans="1:20" s="32" customFormat="1" ht="60" customHeight="1" x14ac:dyDescent="0.2">
      <c r="A82" s="69" t="s">
        <v>83</v>
      </c>
      <c r="B82" s="26" t="s">
        <v>571</v>
      </c>
      <c r="C82" s="27" t="s">
        <v>1467</v>
      </c>
      <c r="D82" s="28" t="s">
        <v>322</v>
      </c>
      <c r="E82" s="27" t="s">
        <v>730</v>
      </c>
      <c r="F82" s="29" t="s">
        <v>760</v>
      </c>
      <c r="G82" s="30">
        <v>20000</v>
      </c>
      <c r="H82" s="31"/>
      <c r="I82" s="30">
        <v>25</v>
      </c>
      <c r="J82" s="38"/>
      <c r="K82" s="30">
        <f>+G82*2.87%</f>
        <v>574</v>
      </c>
      <c r="L82" s="30">
        <f>+G82*7.1%</f>
        <v>1419.9999999999998</v>
      </c>
      <c r="M82" s="30">
        <f>+G82*1.1%</f>
        <v>220.00000000000003</v>
      </c>
      <c r="N82" s="30">
        <f>+G82*3.04%</f>
        <v>608</v>
      </c>
      <c r="O82" s="30">
        <f>+G82*7.09%</f>
        <v>1418</v>
      </c>
      <c r="P82" s="30"/>
      <c r="Q82" s="30">
        <f>+K82+L82+M82+N82+O82+P82</f>
        <v>4240</v>
      </c>
      <c r="R82" s="30">
        <f>+K82+H82+N82+P82+I82+J82</f>
        <v>1207</v>
      </c>
      <c r="S82" s="30">
        <f>+L82+M82+O82</f>
        <v>3058</v>
      </c>
      <c r="T82" s="30">
        <f>+G82-R82</f>
        <v>18793</v>
      </c>
    </row>
    <row r="83" spans="1:20" s="32" customFormat="1" ht="60" customHeight="1" x14ac:dyDescent="0.2">
      <c r="A83" s="69" t="s">
        <v>84</v>
      </c>
      <c r="B83" s="26" t="s">
        <v>516</v>
      </c>
      <c r="C83" s="27" t="s">
        <v>1467</v>
      </c>
      <c r="D83" s="28" t="s">
        <v>518</v>
      </c>
      <c r="E83" s="27" t="s">
        <v>730</v>
      </c>
      <c r="F83" s="29" t="s">
        <v>760</v>
      </c>
      <c r="G83" s="30">
        <v>25000</v>
      </c>
      <c r="H83" s="31"/>
      <c r="I83" s="30">
        <v>25</v>
      </c>
      <c r="J83" s="38"/>
      <c r="K83" s="30">
        <f t="shared" si="90"/>
        <v>717.5</v>
      </c>
      <c r="L83" s="30">
        <f t="shared" si="91"/>
        <v>1774.9999999999998</v>
      </c>
      <c r="M83" s="30">
        <f t="shared" si="92"/>
        <v>275</v>
      </c>
      <c r="N83" s="30">
        <f t="shared" si="80"/>
        <v>760</v>
      </c>
      <c r="O83" s="30">
        <f t="shared" si="93"/>
        <v>1772.5000000000002</v>
      </c>
      <c r="P83" s="30"/>
      <c r="Q83" s="30">
        <f t="shared" si="94"/>
        <v>5300</v>
      </c>
      <c r="R83" s="30">
        <f t="shared" si="95"/>
        <v>1502.5</v>
      </c>
      <c r="S83" s="30">
        <f t="shared" si="96"/>
        <v>3822.5</v>
      </c>
      <c r="T83" s="30">
        <f t="shared" si="97"/>
        <v>23497.5</v>
      </c>
    </row>
    <row r="84" spans="1:20" s="32" customFormat="1" ht="60" customHeight="1" x14ac:dyDescent="0.2">
      <c r="A84" s="69" t="s">
        <v>85</v>
      </c>
      <c r="B84" s="26" t="s">
        <v>143</v>
      </c>
      <c r="C84" s="27" t="s">
        <v>1467</v>
      </c>
      <c r="D84" s="28" t="s">
        <v>322</v>
      </c>
      <c r="E84" s="27" t="s">
        <v>730</v>
      </c>
      <c r="F84" s="29" t="s">
        <v>760</v>
      </c>
      <c r="G84" s="30">
        <v>23680.799999999999</v>
      </c>
      <c r="H84" s="31"/>
      <c r="I84" s="30">
        <v>25</v>
      </c>
      <c r="J84" s="38">
        <f>2000</f>
        <v>2000</v>
      </c>
      <c r="K84" s="30">
        <f t="shared" si="90"/>
        <v>679.63896</v>
      </c>
      <c r="L84" s="30">
        <f t="shared" si="91"/>
        <v>1681.3367999999998</v>
      </c>
      <c r="M84" s="30">
        <f t="shared" si="92"/>
        <v>260.48880000000003</v>
      </c>
      <c r="N84" s="30">
        <f t="shared" si="80"/>
        <v>719.89631999999995</v>
      </c>
      <c r="O84" s="30">
        <f t="shared" si="93"/>
        <v>1678.9687200000001</v>
      </c>
      <c r="P84" s="30"/>
      <c r="Q84" s="30">
        <f t="shared" si="94"/>
        <v>5020.3296</v>
      </c>
      <c r="R84" s="30">
        <f t="shared" si="95"/>
        <v>3424.5352800000001</v>
      </c>
      <c r="S84" s="30">
        <f t="shared" si="96"/>
        <v>3620.79432</v>
      </c>
      <c r="T84" s="30">
        <f t="shared" si="97"/>
        <v>20256.264719999999</v>
      </c>
    </row>
    <row r="85" spans="1:20" s="32" customFormat="1" ht="60" customHeight="1" x14ac:dyDescent="0.2">
      <c r="A85" s="69" t="s">
        <v>86</v>
      </c>
      <c r="B85" s="26" t="s">
        <v>1251</v>
      </c>
      <c r="C85" s="27" t="s">
        <v>1467</v>
      </c>
      <c r="D85" s="28" t="s">
        <v>322</v>
      </c>
      <c r="E85" s="27" t="s">
        <v>730</v>
      </c>
      <c r="F85" s="29" t="s">
        <v>760</v>
      </c>
      <c r="G85" s="30">
        <v>33000</v>
      </c>
      <c r="H85" s="31"/>
      <c r="I85" s="30">
        <v>25</v>
      </c>
      <c r="J85" s="38"/>
      <c r="K85" s="30">
        <f t="shared" si="90"/>
        <v>947.1</v>
      </c>
      <c r="L85" s="30">
        <f t="shared" si="91"/>
        <v>2343</v>
      </c>
      <c r="M85" s="30">
        <f t="shared" si="92"/>
        <v>363.00000000000006</v>
      </c>
      <c r="N85" s="30">
        <f t="shared" si="80"/>
        <v>1003.2</v>
      </c>
      <c r="O85" s="30">
        <f t="shared" si="93"/>
        <v>2339.7000000000003</v>
      </c>
      <c r="P85" s="30"/>
      <c r="Q85" s="30">
        <f t="shared" si="94"/>
        <v>6996</v>
      </c>
      <c r="R85" s="30">
        <f t="shared" si="95"/>
        <v>1975.3000000000002</v>
      </c>
      <c r="S85" s="30">
        <f t="shared" si="96"/>
        <v>5045.7000000000007</v>
      </c>
      <c r="T85" s="30">
        <f t="shared" si="97"/>
        <v>31024.7</v>
      </c>
    </row>
    <row r="86" spans="1:20" s="32" customFormat="1" ht="60" customHeight="1" x14ac:dyDescent="0.2">
      <c r="A86" s="69" t="s">
        <v>87</v>
      </c>
      <c r="B86" s="26" t="s">
        <v>333</v>
      </c>
      <c r="C86" s="27" t="s">
        <v>1467</v>
      </c>
      <c r="D86" s="28" t="s">
        <v>373</v>
      </c>
      <c r="E86" s="27" t="s">
        <v>730</v>
      </c>
      <c r="F86" s="29" t="s">
        <v>760</v>
      </c>
      <c r="G86" s="30">
        <v>24150</v>
      </c>
      <c r="H86" s="31"/>
      <c r="I86" s="30">
        <v>25</v>
      </c>
      <c r="J86" s="38"/>
      <c r="K86" s="30">
        <f t="shared" si="90"/>
        <v>693.10500000000002</v>
      </c>
      <c r="L86" s="30">
        <f t="shared" si="91"/>
        <v>1714.6499999999999</v>
      </c>
      <c r="M86" s="30">
        <f t="shared" si="92"/>
        <v>265.65000000000003</v>
      </c>
      <c r="N86" s="30">
        <f t="shared" si="80"/>
        <v>734.16</v>
      </c>
      <c r="O86" s="30">
        <f t="shared" si="93"/>
        <v>1712.2350000000001</v>
      </c>
      <c r="P86" s="30"/>
      <c r="Q86" s="30">
        <f t="shared" si="94"/>
        <v>5119.8</v>
      </c>
      <c r="R86" s="30">
        <f t="shared" si="95"/>
        <v>1452.2649999999999</v>
      </c>
      <c r="S86" s="30">
        <f t="shared" si="96"/>
        <v>3692.5349999999999</v>
      </c>
      <c r="T86" s="30">
        <f t="shared" si="97"/>
        <v>22697.735000000001</v>
      </c>
    </row>
    <row r="87" spans="1:20" s="32" customFormat="1" ht="60" customHeight="1" x14ac:dyDescent="0.2">
      <c r="A87" s="69" t="s">
        <v>88</v>
      </c>
      <c r="B87" s="26" t="s">
        <v>390</v>
      </c>
      <c r="C87" s="27" t="s">
        <v>1467</v>
      </c>
      <c r="D87" s="28" t="s">
        <v>4</v>
      </c>
      <c r="E87" s="27" t="s">
        <v>729</v>
      </c>
      <c r="F87" s="29" t="s">
        <v>760</v>
      </c>
      <c r="G87" s="30">
        <v>18000</v>
      </c>
      <c r="H87" s="31"/>
      <c r="I87" s="30">
        <v>25</v>
      </c>
      <c r="J87" s="38"/>
      <c r="K87" s="30">
        <f t="shared" si="90"/>
        <v>516.6</v>
      </c>
      <c r="L87" s="30">
        <f t="shared" si="91"/>
        <v>1277.9999999999998</v>
      </c>
      <c r="M87" s="30">
        <f t="shared" si="92"/>
        <v>198.00000000000003</v>
      </c>
      <c r="N87" s="30">
        <f t="shared" si="80"/>
        <v>547.20000000000005</v>
      </c>
      <c r="O87" s="30">
        <f t="shared" si="93"/>
        <v>1276.2</v>
      </c>
      <c r="P87" s="30"/>
      <c r="Q87" s="30">
        <f t="shared" si="94"/>
        <v>3816</v>
      </c>
      <c r="R87" s="30">
        <f t="shared" si="95"/>
        <v>1088.8000000000002</v>
      </c>
      <c r="S87" s="30">
        <f t="shared" si="96"/>
        <v>2752.2</v>
      </c>
      <c r="T87" s="30">
        <f t="shared" si="97"/>
        <v>16911.2</v>
      </c>
    </row>
    <row r="88" spans="1:20" s="32" customFormat="1" ht="60" customHeight="1" x14ac:dyDescent="0.2">
      <c r="A88" s="69" t="s">
        <v>89</v>
      </c>
      <c r="B88" s="26" t="s">
        <v>396</v>
      </c>
      <c r="C88" s="27" t="s">
        <v>1467</v>
      </c>
      <c r="D88" s="28" t="s">
        <v>397</v>
      </c>
      <c r="E88" s="27" t="s">
        <v>729</v>
      </c>
      <c r="F88" s="29" t="s">
        <v>760</v>
      </c>
      <c r="G88" s="30">
        <v>130000</v>
      </c>
      <c r="H88" s="31">
        <v>19162.12</v>
      </c>
      <c r="I88" s="30">
        <v>25</v>
      </c>
      <c r="J88" s="38"/>
      <c r="K88" s="30">
        <f t="shared" si="90"/>
        <v>3731</v>
      </c>
      <c r="L88" s="30">
        <f t="shared" si="91"/>
        <v>9230</v>
      </c>
      <c r="M88" s="30">
        <f t="shared" si="92"/>
        <v>1430.0000000000002</v>
      </c>
      <c r="N88" s="30">
        <f t="shared" si="80"/>
        <v>3952</v>
      </c>
      <c r="O88" s="30">
        <f t="shared" si="93"/>
        <v>9217</v>
      </c>
      <c r="P88" s="30"/>
      <c r="Q88" s="30">
        <f t="shared" si="94"/>
        <v>27560</v>
      </c>
      <c r="R88" s="30">
        <f t="shared" si="95"/>
        <v>26870.12</v>
      </c>
      <c r="S88" s="30">
        <f t="shared" si="96"/>
        <v>19877</v>
      </c>
      <c r="T88" s="30">
        <f t="shared" si="97"/>
        <v>103129.88</v>
      </c>
    </row>
    <row r="89" spans="1:20" s="32" customFormat="1" ht="60" customHeight="1" x14ac:dyDescent="0.2">
      <c r="A89" s="69" t="s">
        <v>90</v>
      </c>
      <c r="B89" s="26" t="s">
        <v>565</v>
      </c>
      <c r="C89" s="27" t="s">
        <v>1467</v>
      </c>
      <c r="D89" s="28" t="s">
        <v>322</v>
      </c>
      <c r="E89" s="27" t="s">
        <v>729</v>
      </c>
      <c r="F89" s="29" t="s">
        <v>760</v>
      </c>
      <c r="G89" s="30">
        <v>22000</v>
      </c>
      <c r="H89" s="31"/>
      <c r="I89" s="30">
        <v>25</v>
      </c>
      <c r="J89" s="38"/>
      <c r="K89" s="30">
        <f t="shared" si="90"/>
        <v>631.4</v>
      </c>
      <c r="L89" s="30">
        <f t="shared" si="91"/>
        <v>1561.9999999999998</v>
      </c>
      <c r="M89" s="30">
        <f t="shared" si="92"/>
        <v>242.00000000000003</v>
      </c>
      <c r="N89" s="30">
        <f t="shared" si="80"/>
        <v>668.8</v>
      </c>
      <c r="O89" s="30">
        <f t="shared" si="93"/>
        <v>1559.8000000000002</v>
      </c>
      <c r="P89" s="30"/>
      <c r="Q89" s="30">
        <f t="shared" si="94"/>
        <v>4664</v>
      </c>
      <c r="R89" s="30">
        <f t="shared" si="95"/>
        <v>1325.1999999999998</v>
      </c>
      <c r="S89" s="30">
        <f t="shared" si="96"/>
        <v>3363.8</v>
      </c>
      <c r="T89" s="30">
        <f t="shared" si="97"/>
        <v>20674.8</v>
      </c>
    </row>
    <row r="90" spans="1:20" s="32" customFormat="1" ht="60" customHeight="1" x14ac:dyDescent="0.2">
      <c r="A90" s="69" t="s">
        <v>1328</v>
      </c>
      <c r="B90" s="26" t="s">
        <v>602</v>
      </c>
      <c r="C90" s="27" t="s">
        <v>1467</v>
      </c>
      <c r="D90" s="28" t="s">
        <v>322</v>
      </c>
      <c r="E90" s="27" t="s">
        <v>730</v>
      </c>
      <c r="F90" s="29" t="s">
        <v>760</v>
      </c>
      <c r="G90" s="30">
        <v>30000</v>
      </c>
      <c r="H90" s="31"/>
      <c r="I90" s="30">
        <v>25</v>
      </c>
      <c r="J90" s="38"/>
      <c r="K90" s="30">
        <f t="shared" si="90"/>
        <v>861</v>
      </c>
      <c r="L90" s="30">
        <f t="shared" si="91"/>
        <v>2130</v>
      </c>
      <c r="M90" s="30">
        <f t="shared" si="92"/>
        <v>330.00000000000006</v>
      </c>
      <c r="N90" s="30">
        <f t="shared" si="80"/>
        <v>912</v>
      </c>
      <c r="O90" s="30">
        <f t="shared" si="93"/>
        <v>2127</v>
      </c>
      <c r="P90" s="30"/>
      <c r="Q90" s="30">
        <f t="shared" si="94"/>
        <v>6360</v>
      </c>
      <c r="R90" s="30">
        <f t="shared" si="95"/>
        <v>1798</v>
      </c>
      <c r="S90" s="30">
        <f t="shared" si="96"/>
        <v>4587</v>
      </c>
      <c r="T90" s="30">
        <f t="shared" si="97"/>
        <v>28202</v>
      </c>
    </row>
    <row r="91" spans="1:20" s="32" customFormat="1" ht="60" customHeight="1" x14ac:dyDescent="0.2">
      <c r="A91" s="69" t="s">
        <v>1329</v>
      </c>
      <c r="B91" s="26" t="s">
        <v>607</v>
      </c>
      <c r="C91" s="27" t="s">
        <v>1467</v>
      </c>
      <c r="D91" s="28" t="s">
        <v>322</v>
      </c>
      <c r="E91" s="27" t="s">
        <v>730</v>
      </c>
      <c r="F91" s="29" t="s">
        <v>760</v>
      </c>
      <c r="G91" s="30">
        <v>22000</v>
      </c>
      <c r="H91" s="31"/>
      <c r="I91" s="30">
        <v>25</v>
      </c>
      <c r="J91" s="38"/>
      <c r="K91" s="30">
        <f t="shared" si="90"/>
        <v>631.4</v>
      </c>
      <c r="L91" s="30">
        <f t="shared" si="91"/>
        <v>1561.9999999999998</v>
      </c>
      <c r="M91" s="30">
        <f t="shared" si="92"/>
        <v>242.00000000000003</v>
      </c>
      <c r="N91" s="30">
        <f t="shared" si="80"/>
        <v>668.8</v>
      </c>
      <c r="O91" s="30">
        <f t="shared" si="93"/>
        <v>1559.8000000000002</v>
      </c>
      <c r="P91" s="30"/>
      <c r="Q91" s="30">
        <f t="shared" si="94"/>
        <v>4664</v>
      </c>
      <c r="R91" s="30">
        <f t="shared" si="95"/>
        <v>1325.1999999999998</v>
      </c>
      <c r="S91" s="30">
        <f t="shared" si="96"/>
        <v>3363.8</v>
      </c>
      <c r="T91" s="30">
        <f t="shared" si="97"/>
        <v>20674.8</v>
      </c>
    </row>
    <row r="92" spans="1:20" s="32" customFormat="1" ht="60" customHeight="1" x14ac:dyDescent="0.2">
      <c r="A92" s="69" t="s">
        <v>91</v>
      </c>
      <c r="B92" s="26" t="s">
        <v>706</v>
      </c>
      <c r="C92" s="27" t="s">
        <v>1467</v>
      </c>
      <c r="D92" s="28" t="s">
        <v>322</v>
      </c>
      <c r="E92" s="27" t="s">
        <v>730</v>
      </c>
      <c r="F92" s="29" t="s">
        <v>760</v>
      </c>
      <c r="G92" s="30">
        <v>25000</v>
      </c>
      <c r="H92" s="31"/>
      <c r="I92" s="30">
        <v>25</v>
      </c>
      <c r="J92" s="38"/>
      <c r="K92" s="30">
        <f t="shared" si="90"/>
        <v>717.5</v>
      </c>
      <c r="L92" s="30">
        <f t="shared" si="91"/>
        <v>1774.9999999999998</v>
      </c>
      <c r="M92" s="30">
        <f t="shared" si="92"/>
        <v>275</v>
      </c>
      <c r="N92" s="30">
        <f t="shared" si="80"/>
        <v>760</v>
      </c>
      <c r="O92" s="30">
        <f t="shared" si="93"/>
        <v>1772.5000000000002</v>
      </c>
      <c r="P92" s="30"/>
      <c r="Q92" s="30">
        <f t="shared" si="94"/>
        <v>5300</v>
      </c>
      <c r="R92" s="30">
        <f t="shared" si="95"/>
        <v>1502.5</v>
      </c>
      <c r="S92" s="30">
        <f t="shared" si="96"/>
        <v>3822.5</v>
      </c>
      <c r="T92" s="30">
        <f t="shared" si="97"/>
        <v>23497.5</v>
      </c>
    </row>
    <row r="93" spans="1:20" s="32" customFormat="1" ht="60" customHeight="1" x14ac:dyDescent="0.2">
      <c r="A93" s="69" t="s">
        <v>92</v>
      </c>
      <c r="B93" s="26" t="s">
        <v>663</v>
      </c>
      <c r="C93" s="27" t="s">
        <v>1467</v>
      </c>
      <c r="D93" s="28" t="s">
        <v>322</v>
      </c>
      <c r="E93" s="27" t="s">
        <v>730</v>
      </c>
      <c r="F93" s="29" t="s">
        <v>760</v>
      </c>
      <c r="G93" s="30">
        <v>22000</v>
      </c>
      <c r="H93" s="31"/>
      <c r="I93" s="30">
        <v>25</v>
      </c>
      <c r="J93" s="38"/>
      <c r="K93" s="30">
        <f t="shared" si="90"/>
        <v>631.4</v>
      </c>
      <c r="L93" s="30">
        <f t="shared" si="91"/>
        <v>1561.9999999999998</v>
      </c>
      <c r="M93" s="30">
        <f t="shared" si="92"/>
        <v>242.00000000000003</v>
      </c>
      <c r="N93" s="30">
        <f t="shared" si="80"/>
        <v>668.8</v>
      </c>
      <c r="O93" s="30">
        <f t="shared" si="93"/>
        <v>1559.8000000000002</v>
      </c>
      <c r="P93" s="30"/>
      <c r="Q93" s="30">
        <f t="shared" si="94"/>
        <v>4664</v>
      </c>
      <c r="R93" s="30">
        <f t="shared" si="95"/>
        <v>1325.1999999999998</v>
      </c>
      <c r="S93" s="30">
        <f t="shared" si="96"/>
        <v>3363.8</v>
      </c>
      <c r="T93" s="30">
        <f t="shared" si="97"/>
        <v>20674.8</v>
      </c>
    </row>
    <row r="94" spans="1:20" s="32" customFormat="1" ht="60" customHeight="1" x14ac:dyDescent="0.2">
      <c r="A94" s="69" t="s">
        <v>93</v>
      </c>
      <c r="B94" s="26" t="s">
        <v>707</v>
      </c>
      <c r="C94" s="27" t="s">
        <v>1467</v>
      </c>
      <c r="D94" s="28" t="s">
        <v>322</v>
      </c>
      <c r="E94" s="27" t="s">
        <v>729</v>
      </c>
      <c r="F94" s="29" t="s">
        <v>760</v>
      </c>
      <c r="G94" s="30">
        <v>18000</v>
      </c>
      <c r="H94" s="31"/>
      <c r="I94" s="30">
        <v>25</v>
      </c>
      <c r="J94" s="38"/>
      <c r="K94" s="30">
        <f t="shared" si="90"/>
        <v>516.6</v>
      </c>
      <c r="L94" s="30">
        <f t="shared" si="91"/>
        <v>1277.9999999999998</v>
      </c>
      <c r="M94" s="30">
        <f t="shared" si="92"/>
        <v>198.00000000000003</v>
      </c>
      <c r="N94" s="30">
        <f t="shared" si="80"/>
        <v>547.20000000000005</v>
      </c>
      <c r="O94" s="30">
        <f t="shared" si="93"/>
        <v>1276.2</v>
      </c>
      <c r="P94" s="30"/>
      <c r="Q94" s="30">
        <f t="shared" si="94"/>
        <v>3816</v>
      </c>
      <c r="R94" s="30">
        <f t="shared" si="95"/>
        <v>1088.8000000000002</v>
      </c>
      <c r="S94" s="30">
        <f t="shared" si="96"/>
        <v>2752.2</v>
      </c>
      <c r="T94" s="30">
        <f t="shared" si="97"/>
        <v>16911.2</v>
      </c>
    </row>
    <row r="95" spans="1:20" s="32" customFormat="1" ht="60" customHeight="1" x14ac:dyDescent="0.2">
      <c r="A95" s="69" t="s">
        <v>94</v>
      </c>
      <c r="B95" s="26" t="s">
        <v>425</v>
      </c>
      <c r="C95" s="27" t="s">
        <v>1467</v>
      </c>
      <c r="D95" s="28" t="s">
        <v>726</v>
      </c>
      <c r="E95" s="27" t="s">
        <v>730</v>
      </c>
      <c r="F95" s="29" t="s">
        <v>760</v>
      </c>
      <c r="G95" s="30">
        <v>51600</v>
      </c>
      <c r="H95" s="31">
        <v>2079.8200000000002</v>
      </c>
      <c r="I95" s="30">
        <v>25</v>
      </c>
      <c r="J95" s="38">
        <f>8496.33</f>
        <v>8496.33</v>
      </c>
      <c r="K95" s="30">
        <f t="shared" si="90"/>
        <v>1480.92</v>
      </c>
      <c r="L95" s="30">
        <f t="shared" si="91"/>
        <v>3663.5999999999995</v>
      </c>
      <c r="M95" s="30">
        <f t="shared" si="92"/>
        <v>567.6</v>
      </c>
      <c r="N95" s="30">
        <f t="shared" si="80"/>
        <v>1568.64</v>
      </c>
      <c r="O95" s="30">
        <f t="shared" si="93"/>
        <v>3658.44</v>
      </c>
      <c r="P95" s="30"/>
      <c r="Q95" s="30">
        <f t="shared" si="94"/>
        <v>10939.2</v>
      </c>
      <c r="R95" s="30">
        <f t="shared" si="95"/>
        <v>13650.71</v>
      </c>
      <c r="S95" s="30">
        <f t="shared" si="96"/>
        <v>7889.6399999999994</v>
      </c>
      <c r="T95" s="30">
        <f t="shared" si="97"/>
        <v>37949.29</v>
      </c>
    </row>
    <row r="96" spans="1:20" s="32" customFormat="1" ht="60" customHeight="1" x14ac:dyDescent="0.2">
      <c r="A96" s="69" t="s">
        <v>95</v>
      </c>
      <c r="B96" s="26" t="s">
        <v>363</v>
      </c>
      <c r="C96" s="27" t="s">
        <v>1467</v>
      </c>
      <c r="D96" s="28" t="s">
        <v>756</v>
      </c>
      <c r="E96" s="27" t="s">
        <v>730</v>
      </c>
      <c r="F96" s="29" t="s">
        <v>760</v>
      </c>
      <c r="G96" s="30">
        <v>18000</v>
      </c>
      <c r="H96" s="31"/>
      <c r="I96" s="30">
        <v>25</v>
      </c>
      <c r="J96" s="38"/>
      <c r="K96" s="30">
        <f t="shared" si="90"/>
        <v>516.6</v>
      </c>
      <c r="L96" s="30">
        <f t="shared" si="91"/>
        <v>1277.9999999999998</v>
      </c>
      <c r="M96" s="30">
        <f t="shared" si="92"/>
        <v>198.00000000000003</v>
      </c>
      <c r="N96" s="30">
        <f t="shared" si="80"/>
        <v>547.20000000000005</v>
      </c>
      <c r="O96" s="30">
        <f t="shared" si="93"/>
        <v>1276.2</v>
      </c>
      <c r="P96" s="30"/>
      <c r="Q96" s="30">
        <f t="shared" si="94"/>
        <v>3816</v>
      </c>
      <c r="R96" s="30">
        <f t="shared" si="95"/>
        <v>1088.8000000000002</v>
      </c>
      <c r="S96" s="30">
        <f t="shared" si="96"/>
        <v>2752.2</v>
      </c>
      <c r="T96" s="30">
        <f t="shared" si="97"/>
        <v>16911.2</v>
      </c>
    </row>
    <row r="97" spans="1:20" s="32" customFormat="1" ht="60" customHeight="1" x14ac:dyDescent="0.2">
      <c r="A97" s="69" t="s">
        <v>96</v>
      </c>
      <c r="B97" s="26" t="s">
        <v>468</v>
      </c>
      <c r="C97" s="27" t="s">
        <v>1467</v>
      </c>
      <c r="D97" s="28" t="s">
        <v>298</v>
      </c>
      <c r="E97" s="27" t="s">
        <v>729</v>
      </c>
      <c r="F97" s="29" t="s">
        <v>760</v>
      </c>
      <c r="G97" s="30">
        <v>45000</v>
      </c>
      <c r="H97" s="31">
        <v>1148.33</v>
      </c>
      <c r="I97" s="30">
        <v>25</v>
      </c>
      <c r="J97" s="38">
        <v>2000</v>
      </c>
      <c r="K97" s="30">
        <f t="shared" si="90"/>
        <v>1291.5</v>
      </c>
      <c r="L97" s="30">
        <f t="shared" si="91"/>
        <v>3194.9999999999995</v>
      </c>
      <c r="M97" s="30">
        <f t="shared" si="92"/>
        <v>495.00000000000006</v>
      </c>
      <c r="N97" s="30">
        <f t="shared" si="80"/>
        <v>1368</v>
      </c>
      <c r="O97" s="30">
        <f t="shared" si="93"/>
        <v>3190.5</v>
      </c>
      <c r="P97" s="30"/>
      <c r="Q97" s="30">
        <f t="shared" si="94"/>
        <v>9540</v>
      </c>
      <c r="R97" s="30">
        <f t="shared" si="95"/>
        <v>5832.83</v>
      </c>
      <c r="S97" s="30">
        <f t="shared" si="96"/>
        <v>6880.5</v>
      </c>
      <c r="T97" s="30">
        <f t="shared" si="97"/>
        <v>39167.17</v>
      </c>
    </row>
    <row r="98" spans="1:20" s="32" customFormat="1" ht="60" customHeight="1" x14ac:dyDescent="0.2">
      <c r="A98" s="69" t="s">
        <v>97</v>
      </c>
      <c r="B98" s="26" t="s">
        <v>278</v>
      </c>
      <c r="C98" s="27" t="s">
        <v>1467</v>
      </c>
      <c r="D98" s="28" t="s">
        <v>756</v>
      </c>
      <c r="E98" s="27" t="s">
        <v>730</v>
      </c>
      <c r="F98" s="29" t="s">
        <v>760</v>
      </c>
      <c r="G98" s="30">
        <v>18000</v>
      </c>
      <c r="H98" s="31"/>
      <c r="I98" s="30">
        <v>25</v>
      </c>
      <c r="J98" s="38"/>
      <c r="K98" s="30">
        <f t="shared" si="90"/>
        <v>516.6</v>
      </c>
      <c r="L98" s="30">
        <f t="shared" si="91"/>
        <v>1277.9999999999998</v>
      </c>
      <c r="M98" s="30">
        <f t="shared" si="92"/>
        <v>198.00000000000003</v>
      </c>
      <c r="N98" s="30">
        <f t="shared" si="80"/>
        <v>547.20000000000005</v>
      </c>
      <c r="O98" s="30">
        <f t="shared" si="93"/>
        <v>1276.2</v>
      </c>
      <c r="P98" s="30"/>
      <c r="Q98" s="30">
        <f t="shared" si="94"/>
        <v>3816</v>
      </c>
      <c r="R98" s="30">
        <f t="shared" si="95"/>
        <v>1088.8000000000002</v>
      </c>
      <c r="S98" s="30">
        <f t="shared" si="96"/>
        <v>2752.2</v>
      </c>
      <c r="T98" s="30">
        <f t="shared" si="97"/>
        <v>16911.2</v>
      </c>
    </row>
    <row r="99" spans="1:20" s="32" customFormat="1" ht="60" customHeight="1" x14ac:dyDescent="0.2">
      <c r="A99" s="69" t="s">
        <v>98</v>
      </c>
      <c r="B99" s="26" t="s">
        <v>206</v>
      </c>
      <c r="C99" s="27" t="s">
        <v>1467</v>
      </c>
      <c r="D99" s="28" t="s">
        <v>756</v>
      </c>
      <c r="E99" s="27" t="s">
        <v>730</v>
      </c>
      <c r="F99" s="29" t="s">
        <v>760</v>
      </c>
      <c r="G99" s="30">
        <v>18000</v>
      </c>
      <c r="H99" s="31"/>
      <c r="I99" s="30">
        <v>25</v>
      </c>
      <c r="J99" s="38"/>
      <c r="K99" s="30">
        <f t="shared" si="90"/>
        <v>516.6</v>
      </c>
      <c r="L99" s="30">
        <f t="shared" si="91"/>
        <v>1277.9999999999998</v>
      </c>
      <c r="M99" s="30">
        <f t="shared" si="92"/>
        <v>198.00000000000003</v>
      </c>
      <c r="N99" s="30">
        <f t="shared" si="80"/>
        <v>547.20000000000005</v>
      </c>
      <c r="O99" s="30">
        <f t="shared" si="93"/>
        <v>1276.2</v>
      </c>
      <c r="P99" s="30"/>
      <c r="Q99" s="30">
        <f t="shared" si="94"/>
        <v>3816</v>
      </c>
      <c r="R99" s="30">
        <f t="shared" si="95"/>
        <v>1088.8000000000002</v>
      </c>
      <c r="S99" s="30">
        <f t="shared" si="96"/>
        <v>2752.2</v>
      </c>
      <c r="T99" s="30">
        <f t="shared" si="97"/>
        <v>16911.2</v>
      </c>
    </row>
    <row r="100" spans="1:20" s="32" customFormat="1" ht="60" customHeight="1" x14ac:dyDescent="0.2">
      <c r="A100" s="69" t="s">
        <v>100</v>
      </c>
      <c r="B100" s="26" t="s">
        <v>347</v>
      </c>
      <c r="C100" s="27" t="s">
        <v>1467</v>
      </c>
      <c r="D100" s="28" t="s">
        <v>756</v>
      </c>
      <c r="E100" s="27" t="s">
        <v>730</v>
      </c>
      <c r="F100" s="29" t="s">
        <v>760</v>
      </c>
      <c r="G100" s="30">
        <v>18000</v>
      </c>
      <c r="H100" s="31"/>
      <c r="I100" s="30">
        <v>25</v>
      </c>
      <c r="J100" s="38"/>
      <c r="K100" s="30">
        <f t="shared" si="90"/>
        <v>516.6</v>
      </c>
      <c r="L100" s="30">
        <f t="shared" si="91"/>
        <v>1277.9999999999998</v>
      </c>
      <c r="M100" s="30">
        <f t="shared" si="92"/>
        <v>198.00000000000003</v>
      </c>
      <c r="N100" s="30">
        <f t="shared" si="80"/>
        <v>547.20000000000005</v>
      </c>
      <c r="O100" s="30">
        <f t="shared" si="93"/>
        <v>1276.2</v>
      </c>
      <c r="P100" s="30"/>
      <c r="Q100" s="30">
        <f t="shared" si="94"/>
        <v>3816</v>
      </c>
      <c r="R100" s="30">
        <f t="shared" si="95"/>
        <v>1088.8000000000002</v>
      </c>
      <c r="S100" s="30">
        <f t="shared" si="96"/>
        <v>2752.2</v>
      </c>
      <c r="T100" s="30">
        <f t="shared" si="97"/>
        <v>16911.2</v>
      </c>
    </row>
    <row r="101" spans="1:20" s="32" customFormat="1" ht="60" customHeight="1" x14ac:dyDescent="0.2">
      <c r="A101" s="69" t="s">
        <v>101</v>
      </c>
      <c r="B101" s="26" t="s">
        <v>388</v>
      </c>
      <c r="C101" s="27" t="s">
        <v>1467</v>
      </c>
      <c r="D101" s="28" t="s">
        <v>756</v>
      </c>
      <c r="E101" s="27" t="s">
        <v>730</v>
      </c>
      <c r="F101" s="29" t="s">
        <v>760</v>
      </c>
      <c r="G101" s="30">
        <v>18000</v>
      </c>
      <c r="H101" s="31"/>
      <c r="I101" s="30">
        <v>25</v>
      </c>
      <c r="J101" s="38">
        <v>1000</v>
      </c>
      <c r="K101" s="30">
        <f t="shared" si="90"/>
        <v>516.6</v>
      </c>
      <c r="L101" s="30">
        <f t="shared" si="91"/>
        <v>1277.9999999999998</v>
      </c>
      <c r="M101" s="30">
        <f t="shared" si="92"/>
        <v>198.00000000000003</v>
      </c>
      <c r="N101" s="30">
        <f t="shared" si="80"/>
        <v>547.20000000000005</v>
      </c>
      <c r="O101" s="30">
        <f t="shared" si="93"/>
        <v>1276.2</v>
      </c>
      <c r="P101" s="30"/>
      <c r="Q101" s="30">
        <f t="shared" si="94"/>
        <v>3816</v>
      </c>
      <c r="R101" s="30">
        <f t="shared" si="95"/>
        <v>2088.8000000000002</v>
      </c>
      <c r="S101" s="30">
        <f t="shared" si="96"/>
        <v>2752.2</v>
      </c>
      <c r="T101" s="30">
        <f t="shared" si="97"/>
        <v>15911.2</v>
      </c>
    </row>
    <row r="102" spans="1:20" s="32" customFormat="1" ht="60" customHeight="1" x14ac:dyDescent="0.2">
      <c r="A102" s="69" t="s">
        <v>141</v>
      </c>
      <c r="B102" s="26" t="s">
        <v>385</v>
      </c>
      <c r="C102" s="27" t="s">
        <v>1467</v>
      </c>
      <c r="D102" s="28" t="s">
        <v>756</v>
      </c>
      <c r="E102" s="27" t="s">
        <v>730</v>
      </c>
      <c r="F102" s="29" t="s">
        <v>760</v>
      </c>
      <c r="G102" s="30">
        <v>18000</v>
      </c>
      <c r="H102" s="31"/>
      <c r="I102" s="30">
        <v>25</v>
      </c>
      <c r="J102" s="38"/>
      <c r="K102" s="30">
        <f t="shared" si="90"/>
        <v>516.6</v>
      </c>
      <c r="L102" s="30">
        <f t="shared" si="91"/>
        <v>1277.9999999999998</v>
      </c>
      <c r="M102" s="30">
        <f t="shared" si="92"/>
        <v>198.00000000000003</v>
      </c>
      <c r="N102" s="30">
        <f t="shared" si="80"/>
        <v>547.20000000000005</v>
      </c>
      <c r="O102" s="30">
        <f t="shared" si="93"/>
        <v>1276.2</v>
      </c>
      <c r="P102" s="30"/>
      <c r="Q102" s="30">
        <f t="shared" si="94"/>
        <v>3816</v>
      </c>
      <c r="R102" s="30">
        <f t="shared" si="95"/>
        <v>1088.8000000000002</v>
      </c>
      <c r="S102" s="30">
        <f t="shared" si="96"/>
        <v>2752.2</v>
      </c>
      <c r="T102" s="30">
        <f t="shared" si="97"/>
        <v>16911.2</v>
      </c>
    </row>
    <row r="103" spans="1:20" s="32" customFormat="1" ht="60" customHeight="1" x14ac:dyDescent="0.2">
      <c r="A103" s="69" t="s">
        <v>158</v>
      </c>
      <c r="B103" s="26" t="s">
        <v>277</v>
      </c>
      <c r="C103" s="27" t="s">
        <v>1467</v>
      </c>
      <c r="D103" s="28" t="s">
        <v>756</v>
      </c>
      <c r="E103" s="27" t="s">
        <v>730</v>
      </c>
      <c r="F103" s="29" t="s">
        <v>760</v>
      </c>
      <c r="G103" s="30">
        <v>18000</v>
      </c>
      <c r="H103" s="31"/>
      <c r="I103" s="30">
        <v>25</v>
      </c>
      <c r="J103" s="38"/>
      <c r="K103" s="30">
        <f t="shared" si="90"/>
        <v>516.6</v>
      </c>
      <c r="L103" s="30">
        <f t="shared" si="91"/>
        <v>1277.9999999999998</v>
      </c>
      <c r="M103" s="30">
        <f t="shared" si="92"/>
        <v>198.00000000000003</v>
      </c>
      <c r="N103" s="30">
        <f t="shared" si="80"/>
        <v>547.20000000000005</v>
      </c>
      <c r="O103" s="30">
        <f t="shared" si="93"/>
        <v>1276.2</v>
      </c>
      <c r="P103" s="30"/>
      <c r="Q103" s="30">
        <f t="shared" si="94"/>
        <v>3816</v>
      </c>
      <c r="R103" s="30">
        <f t="shared" si="95"/>
        <v>1088.8000000000002</v>
      </c>
      <c r="S103" s="30">
        <f t="shared" si="96"/>
        <v>2752.2</v>
      </c>
      <c r="T103" s="30">
        <f t="shared" si="97"/>
        <v>16911.2</v>
      </c>
    </row>
    <row r="104" spans="1:20" s="32" customFormat="1" ht="60" customHeight="1" x14ac:dyDescent="0.2">
      <c r="A104" s="69" t="s">
        <v>159</v>
      </c>
      <c r="B104" s="26" t="s">
        <v>494</v>
      </c>
      <c r="C104" s="27" t="s">
        <v>1467</v>
      </c>
      <c r="D104" s="28" t="s">
        <v>756</v>
      </c>
      <c r="E104" s="27" t="s">
        <v>729</v>
      </c>
      <c r="F104" s="29" t="s">
        <v>760</v>
      </c>
      <c r="G104" s="30">
        <v>18000</v>
      </c>
      <c r="H104" s="31"/>
      <c r="I104" s="30">
        <v>25</v>
      </c>
      <c r="J104" s="38"/>
      <c r="K104" s="30">
        <f t="shared" si="90"/>
        <v>516.6</v>
      </c>
      <c r="L104" s="30">
        <f t="shared" si="91"/>
        <v>1277.9999999999998</v>
      </c>
      <c r="M104" s="30">
        <f t="shared" si="92"/>
        <v>198.00000000000003</v>
      </c>
      <c r="N104" s="30">
        <f t="shared" si="80"/>
        <v>547.20000000000005</v>
      </c>
      <c r="O104" s="30">
        <f t="shared" si="93"/>
        <v>1276.2</v>
      </c>
      <c r="P104" s="30"/>
      <c r="Q104" s="30">
        <f t="shared" si="94"/>
        <v>3816</v>
      </c>
      <c r="R104" s="30">
        <f t="shared" si="95"/>
        <v>1088.8000000000002</v>
      </c>
      <c r="S104" s="30">
        <f t="shared" si="96"/>
        <v>2752.2</v>
      </c>
      <c r="T104" s="30">
        <f t="shared" si="97"/>
        <v>16911.2</v>
      </c>
    </row>
    <row r="105" spans="1:20" s="32" customFormat="1" ht="60" customHeight="1" x14ac:dyDescent="0.2">
      <c r="A105" s="69" t="s">
        <v>160</v>
      </c>
      <c r="B105" s="26" t="s">
        <v>433</v>
      </c>
      <c r="C105" s="27" t="s">
        <v>1467</v>
      </c>
      <c r="D105" s="28" t="s">
        <v>322</v>
      </c>
      <c r="E105" s="27" t="s">
        <v>730</v>
      </c>
      <c r="F105" s="29" t="s">
        <v>760</v>
      </c>
      <c r="G105" s="30">
        <v>28392</v>
      </c>
      <c r="H105" s="31"/>
      <c r="I105" s="30">
        <v>25</v>
      </c>
      <c r="J105" s="38">
        <v>1000</v>
      </c>
      <c r="K105" s="30">
        <f>+G105*2.87%</f>
        <v>814.85040000000004</v>
      </c>
      <c r="L105" s="30">
        <f>+G105*7.1%</f>
        <v>2015.8319999999999</v>
      </c>
      <c r="M105" s="30">
        <f>+G105*1.1%</f>
        <v>312.31200000000001</v>
      </c>
      <c r="N105" s="30">
        <f>+G105*3.04%</f>
        <v>863.11680000000001</v>
      </c>
      <c r="O105" s="30">
        <f>+G105*7.09%</f>
        <v>2012.9928000000002</v>
      </c>
      <c r="P105" s="30"/>
      <c r="Q105" s="30">
        <f>+K105+L105+M105+N105+O105+P105</f>
        <v>6019.1039999999994</v>
      </c>
      <c r="R105" s="30">
        <f>+K105+H105+N105+P105+I105+J105</f>
        <v>2702.9672</v>
      </c>
      <c r="S105" s="30">
        <f>+L105+M105+O105</f>
        <v>4341.1368000000002</v>
      </c>
      <c r="T105" s="30">
        <f>+G105-R105</f>
        <v>25689.032800000001</v>
      </c>
    </row>
    <row r="106" spans="1:20" s="32" customFormat="1" ht="60" customHeight="1" x14ac:dyDescent="0.2">
      <c r="A106" s="69" t="s">
        <v>161</v>
      </c>
      <c r="B106" s="26" t="s">
        <v>1262</v>
      </c>
      <c r="C106" s="27" t="s">
        <v>1467</v>
      </c>
      <c r="D106" s="28" t="s">
        <v>322</v>
      </c>
      <c r="E106" s="27" t="s">
        <v>729</v>
      </c>
      <c r="F106" s="29" t="s">
        <v>760</v>
      </c>
      <c r="G106" s="30">
        <v>25000</v>
      </c>
      <c r="H106" s="31"/>
      <c r="I106" s="30">
        <v>25</v>
      </c>
      <c r="J106" s="38">
        <v>3396.96</v>
      </c>
      <c r="K106" s="30">
        <f t="shared" ref="K106" si="98">+G106*2.87%</f>
        <v>717.5</v>
      </c>
      <c r="L106" s="30">
        <f t="shared" ref="L106" si="99">+G106*7.1%</f>
        <v>1774.9999999999998</v>
      </c>
      <c r="M106" s="30">
        <f t="shared" ref="M106" si="100">+G106*1.1%</f>
        <v>275</v>
      </c>
      <c r="N106" s="30">
        <f t="shared" ref="N106" si="101">+G106*3.04%</f>
        <v>760</v>
      </c>
      <c r="O106" s="30">
        <f t="shared" ref="O106" si="102">+G106*7.09%</f>
        <v>1772.5000000000002</v>
      </c>
      <c r="P106" s="30"/>
      <c r="Q106" s="30">
        <f t="shared" ref="Q106" si="103">+K106+L106+M106+N106+O106+P106</f>
        <v>5300</v>
      </c>
      <c r="R106" s="30">
        <f t="shared" ref="R106" si="104">+K106+H106+N106+P106+I106+J106</f>
        <v>4899.46</v>
      </c>
      <c r="S106" s="30">
        <f t="shared" ref="S106" si="105">+L106+M106+O106</f>
        <v>3822.5</v>
      </c>
      <c r="T106" s="30">
        <f t="shared" ref="T106" si="106">+G106-R106</f>
        <v>20100.54</v>
      </c>
    </row>
    <row r="107" spans="1:20" s="32" customFormat="1" ht="60" customHeight="1" x14ac:dyDescent="0.2">
      <c r="A107" s="69" t="s">
        <v>162</v>
      </c>
      <c r="B107" s="26" t="s">
        <v>400</v>
      </c>
      <c r="C107" s="27" t="s">
        <v>1467</v>
      </c>
      <c r="D107" s="28" t="s">
        <v>756</v>
      </c>
      <c r="E107" s="27" t="s">
        <v>730</v>
      </c>
      <c r="F107" s="29" t="s">
        <v>760</v>
      </c>
      <c r="G107" s="30">
        <v>18000</v>
      </c>
      <c r="H107" s="31"/>
      <c r="I107" s="30">
        <v>25</v>
      </c>
      <c r="J107" s="38"/>
      <c r="K107" s="30">
        <f>+G107*2.87%</f>
        <v>516.6</v>
      </c>
      <c r="L107" s="30">
        <f>+G107*7.1%</f>
        <v>1277.9999999999998</v>
      </c>
      <c r="M107" s="30">
        <f>+G107*1.1%</f>
        <v>198.00000000000003</v>
      </c>
      <c r="N107" s="30">
        <f>+G107*3.04%</f>
        <v>547.20000000000005</v>
      </c>
      <c r="O107" s="30">
        <f>+G107*7.09%</f>
        <v>1276.2</v>
      </c>
      <c r="P107" s="30"/>
      <c r="Q107" s="30">
        <f>+K107+L107+M107+N107+O107+P107</f>
        <v>3816</v>
      </c>
      <c r="R107" s="30">
        <f>+K107+H107+N107+P107+I107+J107</f>
        <v>1088.8000000000002</v>
      </c>
      <c r="S107" s="30">
        <f>+L107+M107+O107</f>
        <v>2752.2</v>
      </c>
      <c r="T107" s="30">
        <f>+G107-R107</f>
        <v>16911.2</v>
      </c>
    </row>
    <row r="108" spans="1:20" s="32" customFormat="1" ht="60" customHeight="1" x14ac:dyDescent="0.2">
      <c r="A108" s="69" t="s">
        <v>163</v>
      </c>
      <c r="B108" s="26" t="s">
        <v>719</v>
      </c>
      <c r="C108" s="27" t="s">
        <v>1467</v>
      </c>
      <c r="D108" s="28" t="s">
        <v>756</v>
      </c>
      <c r="E108" s="27" t="s">
        <v>730</v>
      </c>
      <c r="F108" s="29" t="s">
        <v>760</v>
      </c>
      <c r="G108" s="30">
        <v>18000</v>
      </c>
      <c r="H108" s="31"/>
      <c r="I108" s="30">
        <v>25</v>
      </c>
      <c r="J108" s="38"/>
      <c r="K108" s="30">
        <f>+G108*2.87%</f>
        <v>516.6</v>
      </c>
      <c r="L108" s="30">
        <f>+G108*7.1%</f>
        <v>1277.9999999999998</v>
      </c>
      <c r="M108" s="30">
        <f>+G108*1.1%</f>
        <v>198.00000000000003</v>
      </c>
      <c r="N108" s="30">
        <f>+G108*3.04%</f>
        <v>547.20000000000005</v>
      </c>
      <c r="O108" s="30">
        <f>+G108*7.09%</f>
        <v>1276.2</v>
      </c>
      <c r="P108" s="30"/>
      <c r="Q108" s="30">
        <f>+K108+L108+M108+N108+O108+P108</f>
        <v>3816</v>
      </c>
      <c r="R108" s="30">
        <f>+K108+H108+N108+P108+I108+J108</f>
        <v>1088.8000000000002</v>
      </c>
      <c r="S108" s="30">
        <f>+L108+M108+O108</f>
        <v>2752.2</v>
      </c>
      <c r="T108" s="30">
        <f>+G108-R108</f>
        <v>16911.2</v>
      </c>
    </row>
    <row r="109" spans="1:20" s="32" customFormat="1" ht="60" customHeight="1" x14ac:dyDescent="0.2">
      <c r="A109" s="69" t="s">
        <v>164</v>
      </c>
      <c r="B109" s="26" t="s">
        <v>1364</v>
      </c>
      <c r="C109" s="27" t="s">
        <v>1467</v>
      </c>
      <c r="D109" s="28" t="s">
        <v>756</v>
      </c>
      <c r="E109" s="27" t="s">
        <v>730</v>
      </c>
      <c r="F109" s="29" t="s">
        <v>760</v>
      </c>
      <c r="G109" s="30">
        <v>22500</v>
      </c>
      <c r="H109" s="31"/>
      <c r="I109" s="30">
        <v>25</v>
      </c>
      <c r="J109" s="38"/>
      <c r="K109" s="30">
        <f t="shared" ref="K109:K114" si="107">+G109*2.87%</f>
        <v>645.75</v>
      </c>
      <c r="L109" s="30">
        <f t="shared" ref="L109:L114" si="108">+G109*7.1%</f>
        <v>1597.4999999999998</v>
      </c>
      <c r="M109" s="30">
        <f t="shared" ref="M109:M114" si="109">+G109*1.1%</f>
        <v>247.50000000000003</v>
      </c>
      <c r="N109" s="30">
        <f t="shared" ref="N109:N114" si="110">+G109*3.04%</f>
        <v>684</v>
      </c>
      <c r="O109" s="30">
        <f t="shared" ref="O109:O114" si="111">+G109*7.09%</f>
        <v>1595.25</v>
      </c>
      <c r="P109" s="30"/>
      <c r="Q109" s="30">
        <f t="shared" ref="Q109:Q114" si="112">+K109+L109+M109+N109+O109+P109</f>
        <v>4770</v>
      </c>
      <c r="R109" s="30">
        <f t="shared" ref="R109:R114" si="113">+K109+H109+N109+P109+I109+J109</f>
        <v>1354.75</v>
      </c>
      <c r="S109" s="30">
        <f t="shared" ref="S109:S114" si="114">+L109+M109+O109</f>
        <v>3440.25</v>
      </c>
      <c r="T109" s="30">
        <f t="shared" ref="T109:T114" si="115">+G109-R109</f>
        <v>21145.25</v>
      </c>
    </row>
    <row r="110" spans="1:20" s="32" customFormat="1" ht="60" customHeight="1" x14ac:dyDescent="0.2">
      <c r="A110" s="69" t="s">
        <v>165</v>
      </c>
      <c r="B110" s="26" t="s">
        <v>1365</v>
      </c>
      <c r="C110" s="27" t="s">
        <v>1467</v>
      </c>
      <c r="D110" s="28" t="s">
        <v>756</v>
      </c>
      <c r="E110" s="27" t="s">
        <v>730</v>
      </c>
      <c r="F110" s="29" t="s">
        <v>760</v>
      </c>
      <c r="G110" s="30">
        <v>22500</v>
      </c>
      <c r="H110" s="31"/>
      <c r="I110" s="30">
        <v>25</v>
      </c>
      <c r="J110" s="38"/>
      <c r="K110" s="30">
        <f t="shared" si="107"/>
        <v>645.75</v>
      </c>
      <c r="L110" s="30">
        <f t="shared" si="108"/>
        <v>1597.4999999999998</v>
      </c>
      <c r="M110" s="30">
        <f t="shared" si="109"/>
        <v>247.50000000000003</v>
      </c>
      <c r="N110" s="30">
        <f t="shared" si="110"/>
        <v>684</v>
      </c>
      <c r="O110" s="30">
        <f t="shared" si="111"/>
        <v>1595.25</v>
      </c>
      <c r="P110" s="30"/>
      <c r="Q110" s="30">
        <f t="shared" si="112"/>
        <v>4770</v>
      </c>
      <c r="R110" s="30">
        <f t="shared" si="113"/>
        <v>1354.75</v>
      </c>
      <c r="S110" s="30">
        <f t="shared" si="114"/>
        <v>3440.25</v>
      </c>
      <c r="T110" s="30">
        <f t="shared" si="115"/>
        <v>21145.25</v>
      </c>
    </row>
    <row r="111" spans="1:20" s="32" customFormat="1" ht="60" customHeight="1" x14ac:dyDescent="0.2">
      <c r="A111" s="69" t="s">
        <v>334</v>
      </c>
      <c r="B111" s="26" t="s">
        <v>1366</v>
      </c>
      <c r="C111" s="27" t="s">
        <v>1467</v>
      </c>
      <c r="D111" s="28" t="s">
        <v>756</v>
      </c>
      <c r="E111" s="27" t="s">
        <v>730</v>
      </c>
      <c r="F111" s="29" t="s">
        <v>760</v>
      </c>
      <c r="G111" s="30">
        <v>22500</v>
      </c>
      <c r="H111" s="31"/>
      <c r="I111" s="30">
        <v>25</v>
      </c>
      <c r="J111" s="38"/>
      <c r="K111" s="30">
        <f t="shared" si="107"/>
        <v>645.75</v>
      </c>
      <c r="L111" s="30">
        <f t="shared" si="108"/>
        <v>1597.4999999999998</v>
      </c>
      <c r="M111" s="30">
        <f t="shared" si="109"/>
        <v>247.50000000000003</v>
      </c>
      <c r="N111" s="30">
        <f t="shared" si="110"/>
        <v>684</v>
      </c>
      <c r="O111" s="30">
        <f t="shared" si="111"/>
        <v>1595.25</v>
      </c>
      <c r="P111" s="30"/>
      <c r="Q111" s="30">
        <f t="shared" si="112"/>
        <v>4770</v>
      </c>
      <c r="R111" s="30">
        <f t="shared" si="113"/>
        <v>1354.75</v>
      </c>
      <c r="S111" s="30">
        <f t="shared" si="114"/>
        <v>3440.25</v>
      </c>
      <c r="T111" s="30">
        <f t="shared" si="115"/>
        <v>21145.25</v>
      </c>
    </row>
    <row r="112" spans="1:20" s="32" customFormat="1" ht="60" customHeight="1" x14ac:dyDescent="0.2">
      <c r="A112" s="69" t="s">
        <v>335</v>
      </c>
      <c r="B112" s="26" t="s">
        <v>1367</v>
      </c>
      <c r="C112" s="27" t="s">
        <v>1467</v>
      </c>
      <c r="D112" s="28" t="s">
        <v>756</v>
      </c>
      <c r="E112" s="27" t="s">
        <v>730</v>
      </c>
      <c r="F112" s="29" t="s">
        <v>760</v>
      </c>
      <c r="G112" s="30">
        <v>22500</v>
      </c>
      <c r="H112" s="31"/>
      <c r="I112" s="30">
        <v>25</v>
      </c>
      <c r="J112" s="38"/>
      <c r="K112" s="30">
        <f t="shared" si="107"/>
        <v>645.75</v>
      </c>
      <c r="L112" s="30">
        <f t="shared" si="108"/>
        <v>1597.4999999999998</v>
      </c>
      <c r="M112" s="30">
        <f t="shared" si="109"/>
        <v>247.50000000000003</v>
      </c>
      <c r="N112" s="30">
        <f t="shared" si="110"/>
        <v>684</v>
      </c>
      <c r="O112" s="30">
        <f t="shared" si="111"/>
        <v>1595.25</v>
      </c>
      <c r="P112" s="30"/>
      <c r="Q112" s="30">
        <f t="shared" si="112"/>
        <v>4770</v>
      </c>
      <c r="R112" s="30">
        <f t="shared" si="113"/>
        <v>1354.75</v>
      </c>
      <c r="S112" s="30">
        <f t="shared" si="114"/>
        <v>3440.25</v>
      </c>
      <c r="T112" s="30">
        <f t="shared" si="115"/>
        <v>21145.25</v>
      </c>
    </row>
    <row r="113" spans="1:20" s="32" customFormat="1" ht="60" customHeight="1" x14ac:dyDescent="0.2">
      <c r="A113" s="69" t="s">
        <v>336</v>
      </c>
      <c r="B113" s="26" t="s">
        <v>1368</v>
      </c>
      <c r="C113" s="27" t="s">
        <v>1467</v>
      </c>
      <c r="D113" s="28" t="s">
        <v>518</v>
      </c>
      <c r="E113" s="27" t="s">
        <v>729</v>
      </c>
      <c r="F113" s="29" t="s">
        <v>760</v>
      </c>
      <c r="G113" s="30">
        <v>22500</v>
      </c>
      <c r="H113" s="31"/>
      <c r="I113" s="30">
        <v>25</v>
      </c>
      <c r="J113" s="38"/>
      <c r="K113" s="30">
        <f t="shared" si="107"/>
        <v>645.75</v>
      </c>
      <c r="L113" s="30">
        <f t="shared" si="108"/>
        <v>1597.4999999999998</v>
      </c>
      <c r="M113" s="30">
        <f t="shared" si="109"/>
        <v>247.50000000000003</v>
      </c>
      <c r="N113" s="30">
        <f t="shared" si="110"/>
        <v>684</v>
      </c>
      <c r="O113" s="30">
        <f t="shared" si="111"/>
        <v>1595.25</v>
      </c>
      <c r="P113" s="30"/>
      <c r="Q113" s="30">
        <f t="shared" si="112"/>
        <v>4770</v>
      </c>
      <c r="R113" s="30">
        <f t="shared" si="113"/>
        <v>1354.75</v>
      </c>
      <c r="S113" s="30">
        <f t="shared" si="114"/>
        <v>3440.25</v>
      </c>
      <c r="T113" s="30">
        <f t="shared" si="115"/>
        <v>21145.25</v>
      </c>
    </row>
    <row r="114" spans="1:20" s="32" customFormat="1" ht="60" customHeight="1" x14ac:dyDescent="0.2">
      <c r="A114" s="69" t="s">
        <v>1330</v>
      </c>
      <c r="B114" s="26" t="s">
        <v>1369</v>
      </c>
      <c r="C114" s="27" t="s">
        <v>1467</v>
      </c>
      <c r="D114" s="28" t="s">
        <v>518</v>
      </c>
      <c r="E114" s="27" t="s">
        <v>729</v>
      </c>
      <c r="F114" s="29" t="s">
        <v>760</v>
      </c>
      <c r="G114" s="30">
        <v>22500</v>
      </c>
      <c r="H114" s="31"/>
      <c r="I114" s="30">
        <v>25</v>
      </c>
      <c r="J114" s="38"/>
      <c r="K114" s="30">
        <f t="shared" si="107"/>
        <v>645.75</v>
      </c>
      <c r="L114" s="30">
        <f t="shared" si="108"/>
        <v>1597.4999999999998</v>
      </c>
      <c r="M114" s="30">
        <f t="shared" si="109"/>
        <v>247.50000000000003</v>
      </c>
      <c r="N114" s="30">
        <f t="shared" si="110"/>
        <v>684</v>
      </c>
      <c r="O114" s="30">
        <f t="shared" si="111"/>
        <v>1595.25</v>
      </c>
      <c r="P114" s="30"/>
      <c r="Q114" s="30">
        <f t="shared" si="112"/>
        <v>4770</v>
      </c>
      <c r="R114" s="30">
        <f t="shared" si="113"/>
        <v>1354.75</v>
      </c>
      <c r="S114" s="30">
        <f t="shared" si="114"/>
        <v>3440.25</v>
      </c>
      <c r="T114" s="30">
        <f t="shared" si="115"/>
        <v>21145.25</v>
      </c>
    </row>
    <row r="115" spans="1:20" s="32" customFormat="1" ht="60" customHeight="1" x14ac:dyDescent="0.2">
      <c r="A115" s="69" t="s">
        <v>714</v>
      </c>
      <c r="B115" s="26" t="s">
        <v>1370</v>
      </c>
      <c r="C115" s="27" t="s">
        <v>1467</v>
      </c>
      <c r="D115" s="28" t="s">
        <v>756</v>
      </c>
      <c r="E115" s="27" t="s">
        <v>730</v>
      </c>
      <c r="F115" s="29" t="s">
        <v>760</v>
      </c>
      <c r="G115" s="30">
        <v>22500</v>
      </c>
      <c r="H115" s="31"/>
      <c r="I115" s="30">
        <v>25</v>
      </c>
      <c r="J115" s="38"/>
      <c r="K115" s="30">
        <f t="shared" si="90"/>
        <v>645.75</v>
      </c>
      <c r="L115" s="30">
        <f t="shared" si="91"/>
        <v>1597.4999999999998</v>
      </c>
      <c r="M115" s="30">
        <f t="shared" si="92"/>
        <v>247.50000000000003</v>
      </c>
      <c r="N115" s="30">
        <f t="shared" si="80"/>
        <v>684</v>
      </c>
      <c r="O115" s="30">
        <f t="shared" si="93"/>
        <v>1595.25</v>
      </c>
      <c r="P115" s="30"/>
      <c r="Q115" s="30">
        <f t="shared" si="94"/>
        <v>4770</v>
      </c>
      <c r="R115" s="30">
        <f t="shared" si="95"/>
        <v>1354.75</v>
      </c>
      <c r="S115" s="30">
        <f t="shared" si="96"/>
        <v>3440.25</v>
      </c>
      <c r="T115" s="30">
        <f t="shared" si="97"/>
        <v>21145.25</v>
      </c>
    </row>
    <row r="116" spans="1:20" s="32" customFormat="1" ht="60" customHeight="1" x14ac:dyDescent="0.2">
      <c r="A116" s="69" t="s">
        <v>337</v>
      </c>
      <c r="B116" s="26" t="s">
        <v>1455</v>
      </c>
      <c r="C116" s="27" t="s">
        <v>1467</v>
      </c>
      <c r="D116" s="28" t="s">
        <v>322</v>
      </c>
      <c r="E116" s="27" t="s">
        <v>730</v>
      </c>
      <c r="F116" s="29" t="s">
        <v>760</v>
      </c>
      <c r="G116" s="30">
        <v>22500</v>
      </c>
      <c r="H116" s="31"/>
      <c r="I116" s="30">
        <v>25</v>
      </c>
      <c r="J116" s="38"/>
      <c r="K116" s="30">
        <f t="shared" ref="K116:K119" si="116">+G116*2.87%</f>
        <v>645.75</v>
      </c>
      <c r="L116" s="30">
        <f t="shared" ref="L116:L119" si="117">+G116*7.1%</f>
        <v>1597.4999999999998</v>
      </c>
      <c r="M116" s="30">
        <f t="shared" ref="M116:M119" si="118">+G116*1.1%</f>
        <v>247.50000000000003</v>
      </c>
      <c r="N116" s="30">
        <f t="shared" ref="N116:N119" si="119">+G116*3.04%</f>
        <v>684</v>
      </c>
      <c r="O116" s="30">
        <f t="shared" ref="O116:O119" si="120">+G116*7.09%</f>
        <v>1595.25</v>
      </c>
      <c r="P116" s="30"/>
      <c r="Q116" s="30">
        <f t="shared" ref="Q116:Q119" si="121">+K116+L116+M116+N116+O116+P116</f>
        <v>4770</v>
      </c>
      <c r="R116" s="30">
        <f t="shared" ref="R116:R119" si="122">+K116+H116+N116+P116+I116+J116</f>
        <v>1354.75</v>
      </c>
      <c r="S116" s="30">
        <f t="shared" ref="S116:S119" si="123">+L116+M116+O116</f>
        <v>3440.25</v>
      </c>
      <c r="T116" s="30">
        <f t="shared" ref="T116:T119" si="124">+G116-R116</f>
        <v>21145.25</v>
      </c>
    </row>
    <row r="117" spans="1:20" s="32" customFormat="1" ht="60" customHeight="1" x14ac:dyDescent="0.2">
      <c r="A117" s="69" t="s">
        <v>338</v>
      </c>
      <c r="B117" s="26" t="s">
        <v>1463</v>
      </c>
      <c r="C117" s="27" t="s">
        <v>1467</v>
      </c>
      <c r="D117" s="28" t="s">
        <v>518</v>
      </c>
      <c r="E117" s="27" t="s">
        <v>729</v>
      </c>
      <c r="F117" s="29" t="s">
        <v>760</v>
      </c>
      <c r="G117" s="30">
        <v>26300</v>
      </c>
      <c r="H117" s="31"/>
      <c r="I117" s="30">
        <v>25</v>
      </c>
      <c r="J117" s="38"/>
      <c r="K117" s="30">
        <f t="shared" si="116"/>
        <v>754.81</v>
      </c>
      <c r="L117" s="30">
        <f t="shared" si="117"/>
        <v>1867.2999999999997</v>
      </c>
      <c r="M117" s="30">
        <f t="shared" si="118"/>
        <v>289.3</v>
      </c>
      <c r="N117" s="30">
        <f t="shared" si="119"/>
        <v>799.52</v>
      </c>
      <c r="O117" s="30">
        <f t="shared" si="120"/>
        <v>1864.67</v>
      </c>
      <c r="P117" s="30"/>
      <c r="Q117" s="30">
        <f t="shared" si="121"/>
        <v>5575.6</v>
      </c>
      <c r="R117" s="30">
        <f t="shared" si="122"/>
        <v>1579.33</v>
      </c>
      <c r="S117" s="30">
        <f t="shared" si="123"/>
        <v>4021.27</v>
      </c>
      <c r="T117" s="30">
        <f t="shared" si="124"/>
        <v>24720.67</v>
      </c>
    </row>
    <row r="118" spans="1:20" s="32" customFormat="1" ht="60" customHeight="1" x14ac:dyDescent="0.2">
      <c r="A118" s="69" t="s">
        <v>339</v>
      </c>
      <c r="B118" s="26" t="s">
        <v>1464</v>
      </c>
      <c r="C118" s="27" t="s">
        <v>1467</v>
      </c>
      <c r="D118" s="28" t="s">
        <v>518</v>
      </c>
      <c r="E118" s="27" t="s">
        <v>730</v>
      </c>
      <c r="F118" s="29" t="s">
        <v>760</v>
      </c>
      <c r="G118" s="30">
        <v>26300</v>
      </c>
      <c r="H118" s="31"/>
      <c r="I118" s="30">
        <v>25</v>
      </c>
      <c r="J118" s="38"/>
      <c r="K118" s="30">
        <f t="shared" si="116"/>
        <v>754.81</v>
      </c>
      <c r="L118" s="30">
        <f t="shared" si="117"/>
        <v>1867.2999999999997</v>
      </c>
      <c r="M118" s="30">
        <f t="shared" si="118"/>
        <v>289.3</v>
      </c>
      <c r="N118" s="30">
        <f t="shared" si="119"/>
        <v>799.52</v>
      </c>
      <c r="O118" s="30">
        <f t="shared" si="120"/>
        <v>1864.67</v>
      </c>
      <c r="P118" s="30"/>
      <c r="Q118" s="30">
        <f t="shared" si="121"/>
        <v>5575.6</v>
      </c>
      <c r="R118" s="30">
        <f t="shared" si="122"/>
        <v>1579.33</v>
      </c>
      <c r="S118" s="30">
        <f t="shared" si="123"/>
        <v>4021.27</v>
      </c>
      <c r="T118" s="30">
        <f t="shared" si="124"/>
        <v>24720.67</v>
      </c>
    </row>
    <row r="119" spans="1:20" s="32" customFormat="1" ht="60" customHeight="1" x14ac:dyDescent="0.2">
      <c r="A119" s="69" t="s">
        <v>340</v>
      </c>
      <c r="B119" s="26" t="s">
        <v>1468</v>
      </c>
      <c r="C119" s="27" t="s">
        <v>1467</v>
      </c>
      <c r="D119" s="28" t="s">
        <v>1473</v>
      </c>
      <c r="E119" s="27" t="s">
        <v>730</v>
      </c>
      <c r="F119" s="29" t="s">
        <v>760</v>
      </c>
      <c r="G119" s="30">
        <v>18000</v>
      </c>
      <c r="H119" s="31"/>
      <c r="I119" s="30">
        <v>25</v>
      </c>
      <c r="J119" s="38"/>
      <c r="K119" s="30">
        <f t="shared" si="116"/>
        <v>516.6</v>
      </c>
      <c r="L119" s="30">
        <f t="shared" si="117"/>
        <v>1277.9999999999998</v>
      </c>
      <c r="M119" s="30">
        <f t="shared" si="118"/>
        <v>198.00000000000003</v>
      </c>
      <c r="N119" s="30">
        <f t="shared" si="119"/>
        <v>547.20000000000005</v>
      </c>
      <c r="O119" s="30">
        <f t="shared" si="120"/>
        <v>1276.2</v>
      </c>
      <c r="P119" s="30"/>
      <c r="Q119" s="30">
        <f t="shared" si="121"/>
        <v>3816</v>
      </c>
      <c r="R119" s="30">
        <f t="shared" si="122"/>
        <v>1088.8000000000002</v>
      </c>
      <c r="S119" s="30">
        <f t="shared" si="123"/>
        <v>2752.2</v>
      </c>
      <c r="T119" s="30">
        <f t="shared" si="124"/>
        <v>16911.2</v>
      </c>
    </row>
    <row r="120" spans="1:20" s="32" customFormat="1" ht="60" customHeight="1" x14ac:dyDescent="0.2">
      <c r="A120" s="69" t="s">
        <v>341</v>
      </c>
      <c r="B120" s="26" t="s">
        <v>1469</v>
      </c>
      <c r="C120" s="27" t="s">
        <v>1467</v>
      </c>
      <c r="D120" s="28" t="s">
        <v>1473</v>
      </c>
      <c r="E120" s="27" t="s">
        <v>730</v>
      </c>
      <c r="F120" s="29" t="s">
        <v>760</v>
      </c>
      <c r="G120" s="30">
        <v>18000</v>
      </c>
      <c r="H120" s="31"/>
      <c r="I120" s="30">
        <v>25</v>
      </c>
      <c r="J120" s="38"/>
      <c r="K120" s="30">
        <f t="shared" ref="K120:K124" si="125">+G120*2.87%</f>
        <v>516.6</v>
      </c>
      <c r="L120" s="30">
        <f t="shared" ref="L120:L124" si="126">+G120*7.1%</f>
        <v>1277.9999999999998</v>
      </c>
      <c r="M120" s="30">
        <f t="shared" ref="M120:M124" si="127">+G120*1.1%</f>
        <v>198.00000000000003</v>
      </c>
      <c r="N120" s="30">
        <f t="shared" ref="N120:N124" si="128">+G120*3.04%</f>
        <v>547.20000000000005</v>
      </c>
      <c r="O120" s="30">
        <f t="shared" ref="O120:O124" si="129">+G120*7.09%</f>
        <v>1276.2</v>
      </c>
      <c r="P120" s="30"/>
      <c r="Q120" s="30">
        <f t="shared" ref="Q120:Q124" si="130">+K120+L120+M120+N120+O120+P120</f>
        <v>3816</v>
      </c>
      <c r="R120" s="30">
        <f t="shared" ref="R120:R124" si="131">+K120+H120+N120+P120+I120+J120</f>
        <v>1088.8000000000002</v>
      </c>
      <c r="S120" s="30">
        <f t="shared" ref="S120:S124" si="132">+L120+M120+O120</f>
        <v>2752.2</v>
      </c>
      <c r="T120" s="30">
        <f t="shared" ref="T120:T124" si="133">+G120-R120</f>
        <v>16911.2</v>
      </c>
    </row>
    <row r="121" spans="1:20" s="32" customFormat="1" ht="60" customHeight="1" x14ac:dyDescent="0.2">
      <c r="A121" s="69" t="s">
        <v>531</v>
      </c>
      <c r="B121" s="26" t="s">
        <v>1470</v>
      </c>
      <c r="C121" s="27" t="s">
        <v>1467</v>
      </c>
      <c r="D121" s="28" t="s">
        <v>1473</v>
      </c>
      <c r="E121" s="27" t="s">
        <v>730</v>
      </c>
      <c r="F121" s="29" t="s">
        <v>760</v>
      </c>
      <c r="G121" s="30">
        <v>18000</v>
      </c>
      <c r="H121" s="31"/>
      <c r="I121" s="30">
        <v>25</v>
      </c>
      <c r="J121" s="38"/>
      <c r="K121" s="30">
        <f t="shared" si="125"/>
        <v>516.6</v>
      </c>
      <c r="L121" s="30">
        <f t="shared" si="126"/>
        <v>1277.9999999999998</v>
      </c>
      <c r="M121" s="30">
        <f t="shared" si="127"/>
        <v>198.00000000000003</v>
      </c>
      <c r="N121" s="30">
        <f t="shared" si="128"/>
        <v>547.20000000000005</v>
      </c>
      <c r="O121" s="30">
        <f t="shared" si="129"/>
        <v>1276.2</v>
      </c>
      <c r="P121" s="30"/>
      <c r="Q121" s="30">
        <f t="shared" si="130"/>
        <v>3816</v>
      </c>
      <c r="R121" s="30">
        <f t="shared" si="131"/>
        <v>1088.8000000000002</v>
      </c>
      <c r="S121" s="30">
        <f t="shared" si="132"/>
        <v>2752.2</v>
      </c>
      <c r="T121" s="30">
        <f t="shared" si="133"/>
        <v>16911.2</v>
      </c>
    </row>
    <row r="122" spans="1:20" s="32" customFormat="1" ht="60" customHeight="1" x14ac:dyDescent="0.2">
      <c r="A122" s="69" t="s">
        <v>532</v>
      </c>
      <c r="B122" s="26" t="s">
        <v>1471</v>
      </c>
      <c r="C122" s="27" t="s">
        <v>1467</v>
      </c>
      <c r="D122" s="28" t="s">
        <v>1473</v>
      </c>
      <c r="E122" s="27" t="s">
        <v>730</v>
      </c>
      <c r="F122" s="29" t="s">
        <v>760</v>
      </c>
      <c r="G122" s="30">
        <v>18000</v>
      </c>
      <c r="H122" s="31"/>
      <c r="I122" s="30">
        <v>25</v>
      </c>
      <c r="J122" s="38"/>
      <c r="K122" s="30">
        <f t="shared" si="125"/>
        <v>516.6</v>
      </c>
      <c r="L122" s="30">
        <f t="shared" si="126"/>
        <v>1277.9999999999998</v>
      </c>
      <c r="M122" s="30">
        <f t="shared" si="127"/>
        <v>198.00000000000003</v>
      </c>
      <c r="N122" s="30">
        <f t="shared" si="128"/>
        <v>547.20000000000005</v>
      </c>
      <c r="O122" s="30">
        <f t="shared" si="129"/>
        <v>1276.2</v>
      </c>
      <c r="P122" s="30"/>
      <c r="Q122" s="30">
        <f t="shared" si="130"/>
        <v>3816</v>
      </c>
      <c r="R122" s="30">
        <f t="shared" si="131"/>
        <v>1088.8000000000002</v>
      </c>
      <c r="S122" s="30">
        <f t="shared" si="132"/>
        <v>2752.2</v>
      </c>
      <c r="T122" s="30">
        <f t="shared" si="133"/>
        <v>16911.2</v>
      </c>
    </row>
    <row r="123" spans="1:20" s="32" customFormat="1" ht="60" customHeight="1" x14ac:dyDescent="0.2">
      <c r="A123" s="69" t="s">
        <v>533</v>
      </c>
      <c r="B123" s="26" t="s">
        <v>1472</v>
      </c>
      <c r="C123" s="27" t="s">
        <v>1467</v>
      </c>
      <c r="D123" s="28" t="s">
        <v>1473</v>
      </c>
      <c r="E123" s="27" t="s">
        <v>730</v>
      </c>
      <c r="F123" s="29" t="s">
        <v>760</v>
      </c>
      <c r="G123" s="30">
        <v>18000</v>
      </c>
      <c r="H123" s="31"/>
      <c r="I123" s="30">
        <v>25</v>
      </c>
      <c r="J123" s="38"/>
      <c r="K123" s="30">
        <f t="shared" si="125"/>
        <v>516.6</v>
      </c>
      <c r="L123" s="30">
        <f t="shared" si="126"/>
        <v>1277.9999999999998</v>
      </c>
      <c r="M123" s="30">
        <f t="shared" si="127"/>
        <v>198.00000000000003</v>
      </c>
      <c r="N123" s="30">
        <f t="shared" si="128"/>
        <v>547.20000000000005</v>
      </c>
      <c r="O123" s="30">
        <f t="shared" si="129"/>
        <v>1276.2</v>
      </c>
      <c r="P123" s="30"/>
      <c r="Q123" s="30">
        <f t="shared" si="130"/>
        <v>3816</v>
      </c>
      <c r="R123" s="30">
        <f t="shared" si="131"/>
        <v>1088.8000000000002</v>
      </c>
      <c r="S123" s="30">
        <f t="shared" si="132"/>
        <v>2752.2</v>
      </c>
      <c r="T123" s="30">
        <f t="shared" si="133"/>
        <v>16911.2</v>
      </c>
    </row>
    <row r="124" spans="1:20" s="32" customFormat="1" ht="60" customHeight="1" x14ac:dyDescent="0.2">
      <c r="A124" s="69" t="s">
        <v>582</v>
      </c>
      <c r="B124" s="26" t="s">
        <v>1486</v>
      </c>
      <c r="C124" s="27" t="s">
        <v>1467</v>
      </c>
      <c r="D124" s="28" t="s">
        <v>1487</v>
      </c>
      <c r="E124" s="27" t="s">
        <v>730</v>
      </c>
      <c r="F124" s="29" t="s">
        <v>760</v>
      </c>
      <c r="G124" s="30">
        <v>25000</v>
      </c>
      <c r="H124" s="31"/>
      <c r="I124" s="30">
        <v>25</v>
      </c>
      <c r="J124" s="38"/>
      <c r="K124" s="30">
        <f t="shared" si="125"/>
        <v>717.5</v>
      </c>
      <c r="L124" s="30">
        <f t="shared" si="126"/>
        <v>1774.9999999999998</v>
      </c>
      <c r="M124" s="30">
        <f t="shared" si="127"/>
        <v>275</v>
      </c>
      <c r="N124" s="30">
        <f t="shared" si="128"/>
        <v>760</v>
      </c>
      <c r="O124" s="30">
        <f t="shared" si="129"/>
        <v>1772.5000000000002</v>
      </c>
      <c r="P124" s="30"/>
      <c r="Q124" s="30">
        <f t="shared" si="130"/>
        <v>5300</v>
      </c>
      <c r="R124" s="30">
        <f t="shared" si="131"/>
        <v>1502.5</v>
      </c>
      <c r="S124" s="30">
        <f t="shared" si="132"/>
        <v>3822.5</v>
      </c>
      <c r="T124" s="30">
        <f t="shared" si="133"/>
        <v>23497.5</v>
      </c>
    </row>
    <row r="125" spans="1:20" s="32" customFormat="1" ht="60" customHeight="1" x14ac:dyDescent="0.2">
      <c r="A125" s="69" t="s">
        <v>583</v>
      </c>
      <c r="B125" s="26" t="s">
        <v>421</v>
      </c>
      <c r="C125" s="27" t="s">
        <v>742</v>
      </c>
      <c r="D125" s="28" t="s">
        <v>10</v>
      </c>
      <c r="E125" s="27" t="s">
        <v>729</v>
      </c>
      <c r="F125" s="29" t="s">
        <v>760</v>
      </c>
      <c r="G125" s="30">
        <v>20592</v>
      </c>
      <c r="H125" s="31"/>
      <c r="I125" s="30">
        <v>25</v>
      </c>
      <c r="J125" s="38">
        <v>5000</v>
      </c>
      <c r="K125" s="30">
        <f t="shared" ref="K125:K137" si="134">+G125*2.87%</f>
        <v>590.99040000000002</v>
      </c>
      <c r="L125" s="30">
        <f t="shared" ref="L125:L137" si="135">+G125*7.1%</f>
        <v>1462.0319999999999</v>
      </c>
      <c r="M125" s="30">
        <f t="shared" ref="M125:M137" si="136">+G125*1.1%</f>
        <v>226.51200000000003</v>
      </c>
      <c r="N125" s="30">
        <f t="shared" ref="N125:N137" si="137">+G125*3.04%</f>
        <v>625.99680000000001</v>
      </c>
      <c r="O125" s="30">
        <f t="shared" ref="O125:O137" si="138">+G125*7.09%</f>
        <v>1459.9728</v>
      </c>
      <c r="P125" s="30"/>
      <c r="Q125" s="30">
        <f t="shared" ref="Q125:Q137" si="139">+K125+L125+M125+N125+O125+P125</f>
        <v>4365.5039999999999</v>
      </c>
      <c r="R125" s="30">
        <f t="shared" ref="R125:R137" si="140">+K125+H125+N125+P125+I125+J125</f>
        <v>6241.9871999999996</v>
      </c>
      <c r="S125" s="30">
        <f t="shared" ref="S125:S137" si="141">+L125+M125+O125</f>
        <v>3148.5167999999999</v>
      </c>
      <c r="T125" s="30">
        <f t="shared" ref="T125:T137" si="142">+G125-R125</f>
        <v>14350.0128</v>
      </c>
    </row>
    <row r="126" spans="1:20" s="32" customFormat="1" ht="60" customHeight="1" x14ac:dyDescent="0.2">
      <c r="A126" s="69" t="s">
        <v>584</v>
      </c>
      <c r="B126" s="26" t="s">
        <v>314</v>
      </c>
      <c r="C126" s="27" t="s">
        <v>742</v>
      </c>
      <c r="D126" s="28" t="s">
        <v>315</v>
      </c>
      <c r="E126" s="27" t="s">
        <v>730</v>
      </c>
      <c r="F126" s="29" t="s">
        <v>760</v>
      </c>
      <c r="G126" s="30">
        <v>25300</v>
      </c>
      <c r="H126" s="31"/>
      <c r="I126" s="30">
        <v>25</v>
      </c>
      <c r="J126" s="38"/>
      <c r="K126" s="30">
        <f t="shared" si="134"/>
        <v>726.11</v>
      </c>
      <c r="L126" s="30">
        <f t="shared" si="135"/>
        <v>1796.2999999999997</v>
      </c>
      <c r="M126" s="30">
        <f t="shared" si="136"/>
        <v>278.3</v>
      </c>
      <c r="N126" s="30">
        <f t="shared" si="137"/>
        <v>769.12</v>
      </c>
      <c r="O126" s="30">
        <f t="shared" si="138"/>
        <v>1793.7700000000002</v>
      </c>
      <c r="P126" s="30"/>
      <c r="Q126" s="30">
        <f t="shared" si="139"/>
        <v>5363.6</v>
      </c>
      <c r="R126" s="30">
        <f t="shared" si="140"/>
        <v>1520.23</v>
      </c>
      <c r="S126" s="30">
        <f t="shared" si="141"/>
        <v>3868.37</v>
      </c>
      <c r="T126" s="30">
        <f t="shared" si="142"/>
        <v>23779.77</v>
      </c>
    </row>
    <row r="127" spans="1:20" s="32" customFormat="1" ht="60" customHeight="1" x14ac:dyDescent="0.2">
      <c r="A127" s="69" t="s">
        <v>617</v>
      </c>
      <c r="B127" s="26" t="s">
        <v>217</v>
      </c>
      <c r="C127" s="27" t="s">
        <v>742</v>
      </c>
      <c r="D127" s="28" t="s">
        <v>211</v>
      </c>
      <c r="E127" s="27" t="s">
        <v>729</v>
      </c>
      <c r="F127" s="29" t="s">
        <v>760</v>
      </c>
      <c r="G127" s="30">
        <v>18000</v>
      </c>
      <c r="H127" s="31"/>
      <c r="I127" s="30">
        <v>25</v>
      </c>
      <c r="J127" s="38"/>
      <c r="K127" s="30">
        <f t="shared" si="134"/>
        <v>516.6</v>
      </c>
      <c r="L127" s="30">
        <f t="shared" si="135"/>
        <v>1277.9999999999998</v>
      </c>
      <c r="M127" s="30">
        <f t="shared" si="136"/>
        <v>198.00000000000003</v>
      </c>
      <c r="N127" s="30">
        <f t="shared" si="137"/>
        <v>547.20000000000005</v>
      </c>
      <c r="O127" s="30">
        <f t="shared" si="138"/>
        <v>1276.2</v>
      </c>
      <c r="P127" s="30"/>
      <c r="Q127" s="30">
        <f t="shared" si="139"/>
        <v>3816</v>
      </c>
      <c r="R127" s="30">
        <f t="shared" si="140"/>
        <v>1088.8000000000002</v>
      </c>
      <c r="S127" s="30">
        <f t="shared" si="141"/>
        <v>2752.2</v>
      </c>
      <c r="T127" s="30">
        <f t="shared" si="142"/>
        <v>16911.2</v>
      </c>
    </row>
    <row r="128" spans="1:20" s="32" customFormat="1" ht="60" customHeight="1" x14ac:dyDescent="0.2">
      <c r="A128" s="69" t="s">
        <v>618</v>
      </c>
      <c r="B128" s="26" t="s">
        <v>407</v>
      </c>
      <c r="C128" s="27" t="s">
        <v>742</v>
      </c>
      <c r="D128" s="28" t="s">
        <v>408</v>
      </c>
      <c r="E128" s="27" t="s">
        <v>729</v>
      </c>
      <c r="F128" s="29" t="s">
        <v>760</v>
      </c>
      <c r="G128" s="30">
        <v>40000</v>
      </c>
      <c r="H128" s="31">
        <v>442.65</v>
      </c>
      <c r="I128" s="30">
        <v>25</v>
      </c>
      <c r="J128" s="38">
        <v>5000</v>
      </c>
      <c r="K128" s="30">
        <f t="shared" si="134"/>
        <v>1148</v>
      </c>
      <c r="L128" s="30">
        <f t="shared" si="135"/>
        <v>2839.9999999999995</v>
      </c>
      <c r="M128" s="30">
        <f t="shared" si="136"/>
        <v>440.00000000000006</v>
      </c>
      <c r="N128" s="30">
        <f t="shared" si="137"/>
        <v>1216</v>
      </c>
      <c r="O128" s="30">
        <f t="shared" si="138"/>
        <v>2836</v>
      </c>
      <c r="P128" s="30"/>
      <c r="Q128" s="30">
        <f t="shared" si="139"/>
        <v>8480</v>
      </c>
      <c r="R128" s="30">
        <f t="shared" si="140"/>
        <v>7831.65</v>
      </c>
      <c r="S128" s="30">
        <f t="shared" si="141"/>
        <v>6116</v>
      </c>
      <c r="T128" s="30">
        <f t="shared" si="142"/>
        <v>32168.35</v>
      </c>
    </row>
    <row r="129" spans="1:20" s="32" customFormat="1" ht="60" customHeight="1" x14ac:dyDescent="0.2">
      <c r="A129" s="69" t="s">
        <v>619</v>
      </c>
      <c r="B129" s="26" t="s">
        <v>406</v>
      </c>
      <c r="C129" s="27" t="s">
        <v>742</v>
      </c>
      <c r="D129" s="28" t="s">
        <v>119</v>
      </c>
      <c r="E129" s="27" t="s">
        <v>729</v>
      </c>
      <c r="F129" s="29" t="s">
        <v>760</v>
      </c>
      <c r="G129" s="30">
        <v>20000</v>
      </c>
      <c r="H129" s="31"/>
      <c r="I129" s="30">
        <v>25</v>
      </c>
      <c r="J129" s="38"/>
      <c r="K129" s="30">
        <f t="shared" si="134"/>
        <v>574</v>
      </c>
      <c r="L129" s="30">
        <f t="shared" si="135"/>
        <v>1419.9999999999998</v>
      </c>
      <c r="M129" s="30">
        <f t="shared" si="136"/>
        <v>220.00000000000003</v>
      </c>
      <c r="N129" s="30">
        <f t="shared" si="137"/>
        <v>608</v>
      </c>
      <c r="O129" s="30">
        <f t="shared" si="138"/>
        <v>1418</v>
      </c>
      <c r="P129" s="30"/>
      <c r="Q129" s="30">
        <f t="shared" si="139"/>
        <v>4240</v>
      </c>
      <c r="R129" s="30">
        <f t="shared" si="140"/>
        <v>1207</v>
      </c>
      <c r="S129" s="30">
        <f t="shared" si="141"/>
        <v>3058</v>
      </c>
      <c r="T129" s="30">
        <f t="shared" si="142"/>
        <v>18793</v>
      </c>
    </row>
    <row r="130" spans="1:20" s="32" customFormat="1" ht="60" customHeight="1" x14ac:dyDescent="0.2">
      <c r="A130" s="69" t="s">
        <v>620</v>
      </c>
      <c r="B130" s="26" t="s">
        <v>460</v>
      </c>
      <c r="C130" s="27" t="s">
        <v>742</v>
      </c>
      <c r="D130" s="28" t="s">
        <v>10</v>
      </c>
      <c r="E130" s="27" t="s">
        <v>729</v>
      </c>
      <c r="F130" s="29" t="s">
        <v>760</v>
      </c>
      <c r="G130" s="30">
        <v>18000</v>
      </c>
      <c r="H130" s="31"/>
      <c r="I130" s="30">
        <v>25</v>
      </c>
      <c r="J130" s="38"/>
      <c r="K130" s="30">
        <f t="shared" si="134"/>
        <v>516.6</v>
      </c>
      <c r="L130" s="30">
        <f t="shared" si="135"/>
        <v>1277.9999999999998</v>
      </c>
      <c r="M130" s="30">
        <f t="shared" si="136"/>
        <v>198.00000000000003</v>
      </c>
      <c r="N130" s="30">
        <f t="shared" si="137"/>
        <v>547.20000000000005</v>
      </c>
      <c r="O130" s="30">
        <f t="shared" si="138"/>
        <v>1276.2</v>
      </c>
      <c r="P130" s="30"/>
      <c r="Q130" s="30">
        <f t="shared" si="139"/>
        <v>3816</v>
      </c>
      <c r="R130" s="30">
        <f t="shared" si="140"/>
        <v>1088.8000000000002</v>
      </c>
      <c r="S130" s="30">
        <f t="shared" si="141"/>
        <v>2752.2</v>
      </c>
      <c r="T130" s="30">
        <f t="shared" si="142"/>
        <v>16911.2</v>
      </c>
    </row>
    <row r="131" spans="1:20" s="32" customFormat="1" ht="60" customHeight="1" x14ac:dyDescent="0.2">
      <c r="A131" s="69" t="s">
        <v>640</v>
      </c>
      <c r="B131" s="26" t="s">
        <v>210</v>
      </c>
      <c r="C131" s="27" t="s">
        <v>742</v>
      </c>
      <c r="D131" s="28" t="s">
        <v>211</v>
      </c>
      <c r="E131" s="27" t="s">
        <v>730</v>
      </c>
      <c r="F131" s="29" t="s">
        <v>760</v>
      </c>
      <c r="G131" s="30">
        <v>20592</v>
      </c>
      <c r="H131" s="31"/>
      <c r="I131" s="30">
        <v>25</v>
      </c>
      <c r="J131" s="38">
        <v>6735.5</v>
      </c>
      <c r="K131" s="30">
        <f t="shared" si="134"/>
        <v>590.99040000000002</v>
      </c>
      <c r="L131" s="30">
        <f t="shared" si="135"/>
        <v>1462.0319999999999</v>
      </c>
      <c r="M131" s="30">
        <f t="shared" si="136"/>
        <v>226.51200000000003</v>
      </c>
      <c r="N131" s="30">
        <f t="shared" si="137"/>
        <v>625.99680000000001</v>
      </c>
      <c r="O131" s="30">
        <f t="shared" si="138"/>
        <v>1459.9728</v>
      </c>
      <c r="P131" s="30"/>
      <c r="Q131" s="30">
        <f t="shared" si="139"/>
        <v>4365.5039999999999</v>
      </c>
      <c r="R131" s="30">
        <f t="shared" si="140"/>
        <v>7977.4871999999996</v>
      </c>
      <c r="S131" s="30">
        <f t="shared" si="141"/>
        <v>3148.5167999999999</v>
      </c>
      <c r="T131" s="30">
        <f t="shared" si="142"/>
        <v>12614.5128</v>
      </c>
    </row>
    <row r="132" spans="1:20" s="32" customFormat="1" ht="60" customHeight="1" x14ac:dyDescent="0.2">
      <c r="A132" s="69" t="s">
        <v>672</v>
      </c>
      <c r="B132" s="26" t="s">
        <v>285</v>
      </c>
      <c r="C132" s="27" t="s">
        <v>742</v>
      </c>
      <c r="D132" s="28" t="s">
        <v>212</v>
      </c>
      <c r="E132" s="27" t="s">
        <v>730</v>
      </c>
      <c r="F132" s="29" t="s">
        <v>760</v>
      </c>
      <c r="G132" s="30">
        <v>22440</v>
      </c>
      <c r="H132" s="31"/>
      <c r="I132" s="30">
        <v>25</v>
      </c>
      <c r="J132" s="38"/>
      <c r="K132" s="30">
        <f t="shared" si="134"/>
        <v>644.02800000000002</v>
      </c>
      <c r="L132" s="30">
        <f t="shared" si="135"/>
        <v>1593.2399999999998</v>
      </c>
      <c r="M132" s="30">
        <f t="shared" si="136"/>
        <v>246.84000000000003</v>
      </c>
      <c r="N132" s="30">
        <f t="shared" si="137"/>
        <v>682.17600000000004</v>
      </c>
      <c r="O132" s="30">
        <f t="shared" si="138"/>
        <v>1590.9960000000001</v>
      </c>
      <c r="P132" s="30"/>
      <c r="Q132" s="30">
        <f t="shared" si="139"/>
        <v>4757.2800000000007</v>
      </c>
      <c r="R132" s="30">
        <f t="shared" si="140"/>
        <v>1351.2040000000002</v>
      </c>
      <c r="S132" s="30">
        <f t="shared" si="141"/>
        <v>3431.076</v>
      </c>
      <c r="T132" s="30">
        <f t="shared" si="142"/>
        <v>21088.795999999998</v>
      </c>
    </row>
    <row r="133" spans="1:20" s="32" customFormat="1" ht="60" customHeight="1" x14ac:dyDescent="0.2">
      <c r="A133" s="69" t="s">
        <v>696</v>
      </c>
      <c r="B133" s="26" t="s">
        <v>204</v>
      </c>
      <c r="C133" s="27" t="s">
        <v>742</v>
      </c>
      <c r="D133" s="28" t="s">
        <v>212</v>
      </c>
      <c r="E133" s="27" t="s">
        <v>730</v>
      </c>
      <c r="F133" s="29" t="s">
        <v>760</v>
      </c>
      <c r="G133" s="30">
        <v>21120</v>
      </c>
      <c r="H133" s="31"/>
      <c r="I133" s="30">
        <v>25</v>
      </c>
      <c r="J133" s="38"/>
      <c r="K133" s="30">
        <f t="shared" si="134"/>
        <v>606.14400000000001</v>
      </c>
      <c r="L133" s="30">
        <f t="shared" si="135"/>
        <v>1499.5199999999998</v>
      </c>
      <c r="M133" s="30">
        <f t="shared" si="136"/>
        <v>232.32000000000002</v>
      </c>
      <c r="N133" s="30">
        <f t="shared" si="137"/>
        <v>642.048</v>
      </c>
      <c r="O133" s="30">
        <f t="shared" si="138"/>
        <v>1497.4080000000001</v>
      </c>
      <c r="P133" s="30"/>
      <c r="Q133" s="30">
        <f t="shared" si="139"/>
        <v>4477.4400000000005</v>
      </c>
      <c r="R133" s="30">
        <f t="shared" si="140"/>
        <v>1273.192</v>
      </c>
      <c r="S133" s="30">
        <f t="shared" si="141"/>
        <v>3229.2479999999996</v>
      </c>
      <c r="T133" s="30">
        <f t="shared" si="142"/>
        <v>19846.808000000001</v>
      </c>
    </row>
    <row r="134" spans="1:20" s="32" customFormat="1" ht="60" customHeight="1" x14ac:dyDescent="0.2">
      <c r="A134" s="69" t="s">
        <v>697</v>
      </c>
      <c r="B134" s="26" t="s">
        <v>171</v>
      </c>
      <c r="C134" s="27" t="s">
        <v>742</v>
      </c>
      <c r="D134" s="28" t="s">
        <v>10</v>
      </c>
      <c r="E134" s="27" t="s">
        <v>730</v>
      </c>
      <c r="F134" s="29" t="s">
        <v>760</v>
      </c>
      <c r="G134" s="30">
        <v>18000</v>
      </c>
      <c r="H134" s="31"/>
      <c r="I134" s="30">
        <v>25</v>
      </c>
      <c r="J134" s="38">
        <v>2000</v>
      </c>
      <c r="K134" s="30">
        <f t="shared" si="134"/>
        <v>516.6</v>
      </c>
      <c r="L134" s="30">
        <f t="shared" si="135"/>
        <v>1277.9999999999998</v>
      </c>
      <c r="M134" s="30">
        <f t="shared" si="136"/>
        <v>198.00000000000003</v>
      </c>
      <c r="N134" s="30">
        <f t="shared" si="137"/>
        <v>547.20000000000005</v>
      </c>
      <c r="O134" s="30">
        <f t="shared" si="138"/>
        <v>1276.2</v>
      </c>
      <c r="P134" s="30"/>
      <c r="Q134" s="30">
        <f t="shared" si="139"/>
        <v>3816</v>
      </c>
      <c r="R134" s="30">
        <f t="shared" si="140"/>
        <v>3088.8</v>
      </c>
      <c r="S134" s="30">
        <f t="shared" si="141"/>
        <v>2752.2</v>
      </c>
      <c r="T134" s="30">
        <f t="shared" si="142"/>
        <v>14911.2</v>
      </c>
    </row>
    <row r="135" spans="1:20" s="32" customFormat="1" ht="60" customHeight="1" x14ac:dyDescent="0.2">
      <c r="A135" s="69" t="s">
        <v>698</v>
      </c>
      <c r="B135" s="26" t="s">
        <v>172</v>
      </c>
      <c r="C135" s="27" t="s">
        <v>742</v>
      </c>
      <c r="D135" s="28" t="s">
        <v>10</v>
      </c>
      <c r="E135" s="27" t="s">
        <v>729</v>
      </c>
      <c r="F135" s="29" t="s">
        <v>760</v>
      </c>
      <c r="G135" s="30">
        <v>18000</v>
      </c>
      <c r="H135" s="31"/>
      <c r="I135" s="30">
        <v>25</v>
      </c>
      <c r="J135" s="38">
        <v>1530.2</v>
      </c>
      <c r="K135" s="30">
        <f t="shared" si="134"/>
        <v>516.6</v>
      </c>
      <c r="L135" s="30">
        <f t="shared" si="135"/>
        <v>1277.9999999999998</v>
      </c>
      <c r="M135" s="30">
        <f t="shared" si="136"/>
        <v>198.00000000000003</v>
      </c>
      <c r="N135" s="30">
        <f t="shared" si="137"/>
        <v>547.20000000000005</v>
      </c>
      <c r="O135" s="30">
        <f t="shared" si="138"/>
        <v>1276.2</v>
      </c>
      <c r="P135" s="30"/>
      <c r="Q135" s="30">
        <f t="shared" si="139"/>
        <v>3816</v>
      </c>
      <c r="R135" s="30">
        <f t="shared" si="140"/>
        <v>2619</v>
      </c>
      <c r="S135" s="30">
        <f t="shared" si="141"/>
        <v>2752.2</v>
      </c>
      <c r="T135" s="30">
        <f t="shared" si="142"/>
        <v>15381</v>
      </c>
    </row>
    <row r="136" spans="1:20" s="32" customFormat="1" ht="60" customHeight="1" x14ac:dyDescent="0.2">
      <c r="A136" s="69" t="s">
        <v>699</v>
      </c>
      <c r="B136" s="26" t="s">
        <v>535</v>
      </c>
      <c r="C136" s="27" t="s">
        <v>742</v>
      </c>
      <c r="D136" s="28" t="s">
        <v>218</v>
      </c>
      <c r="E136" s="27" t="s">
        <v>730</v>
      </c>
      <c r="F136" s="29" t="s">
        <v>760</v>
      </c>
      <c r="G136" s="30">
        <v>30000</v>
      </c>
      <c r="H136" s="31"/>
      <c r="I136" s="30">
        <v>25</v>
      </c>
      <c r="J136" s="38"/>
      <c r="K136" s="30">
        <f t="shared" si="134"/>
        <v>861</v>
      </c>
      <c r="L136" s="30">
        <f t="shared" si="135"/>
        <v>2130</v>
      </c>
      <c r="M136" s="30">
        <f t="shared" si="136"/>
        <v>330.00000000000006</v>
      </c>
      <c r="N136" s="30">
        <f t="shared" si="137"/>
        <v>912</v>
      </c>
      <c r="O136" s="30">
        <f t="shared" si="138"/>
        <v>2127</v>
      </c>
      <c r="P136" s="30"/>
      <c r="Q136" s="30">
        <f t="shared" si="139"/>
        <v>6360</v>
      </c>
      <c r="R136" s="30">
        <f t="shared" si="140"/>
        <v>1798</v>
      </c>
      <c r="S136" s="30">
        <f t="shared" si="141"/>
        <v>4587</v>
      </c>
      <c r="T136" s="30">
        <f t="shared" si="142"/>
        <v>28202</v>
      </c>
    </row>
    <row r="137" spans="1:20" s="32" customFormat="1" ht="60" customHeight="1" x14ac:dyDescent="0.2">
      <c r="A137" s="69" t="s">
        <v>700</v>
      </c>
      <c r="B137" s="26" t="s">
        <v>173</v>
      </c>
      <c r="C137" s="27" t="s">
        <v>742</v>
      </c>
      <c r="D137" s="28" t="s">
        <v>10</v>
      </c>
      <c r="E137" s="27" t="s">
        <v>729</v>
      </c>
      <c r="F137" s="29" t="s">
        <v>760</v>
      </c>
      <c r="G137" s="30">
        <v>18000</v>
      </c>
      <c r="H137" s="31"/>
      <c r="I137" s="30">
        <v>25</v>
      </c>
      <c r="J137" s="38"/>
      <c r="K137" s="30">
        <f t="shared" si="134"/>
        <v>516.6</v>
      </c>
      <c r="L137" s="30">
        <f t="shared" si="135"/>
        <v>1277.9999999999998</v>
      </c>
      <c r="M137" s="30">
        <f t="shared" si="136"/>
        <v>198.00000000000003</v>
      </c>
      <c r="N137" s="30">
        <f t="shared" si="137"/>
        <v>547.20000000000005</v>
      </c>
      <c r="O137" s="30">
        <f t="shared" si="138"/>
        <v>1276.2</v>
      </c>
      <c r="P137" s="30"/>
      <c r="Q137" s="30">
        <f t="shared" si="139"/>
        <v>3816</v>
      </c>
      <c r="R137" s="30">
        <f t="shared" si="140"/>
        <v>1088.8000000000002</v>
      </c>
      <c r="S137" s="30">
        <f t="shared" si="141"/>
        <v>2752.2</v>
      </c>
      <c r="T137" s="30">
        <f t="shared" si="142"/>
        <v>16911.2</v>
      </c>
    </row>
    <row r="138" spans="1:20" s="32" customFormat="1" ht="60" customHeight="1" x14ac:dyDescent="0.2">
      <c r="A138" s="69" t="s">
        <v>701</v>
      </c>
      <c r="B138" s="26" t="s">
        <v>174</v>
      </c>
      <c r="C138" s="27" t="s">
        <v>742</v>
      </c>
      <c r="D138" s="28" t="s">
        <v>10</v>
      </c>
      <c r="E138" s="27" t="s">
        <v>730</v>
      </c>
      <c r="F138" s="29" t="s">
        <v>760</v>
      </c>
      <c r="G138" s="30">
        <v>18000</v>
      </c>
      <c r="H138" s="31"/>
      <c r="I138" s="30">
        <v>25</v>
      </c>
      <c r="J138" s="38"/>
      <c r="K138" s="30">
        <f t="shared" si="90"/>
        <v>516.6</v>
      </c>
      <c r="L138" s="30">
        <f t="shared" si="91"/>
        <v>1277.9999999999998</v>
      </c>
      <c r="M138" s="30">
        <f t="shared" si="92"/>
        <v>198.00000000000003</v>
      </c>
      <c r="N138" s="30">
        <f t="shared" si="80"/>
        <v>547.20000000000005</v>
      </c>
      <c r="O138" s="30">
        <f t="shared" si="93"/>
        <v>1276.2</v>
      </c>
      <c r="P138" s="30"/>
      <c r="Q138" s="30">
        <f t="shared" si="94"/>
        <v>3816</v>
      </c>
      <c r="R138" s="30">
        <f t="shared" si="95"/>
        <v>1088.8000000000002</v>
      </c>
      <c r="S138" s="30">
        <f t="shared" si="96"/>
        <v>2752.2</v>
      </c>
      <c r="T138" s="30">
        <f t="shared" si="97"/>
        <v>16911.2</v>
      </c>
    </row>
    <row r="139" spans="1:20" s="32" customFormat="1" ht="60" customHeight="1" x14ac:dyDescent="0.2">
      <c r="A139" s="69" t="s">
        <v>702</v>
      </c>
      <c r="B139" s="26" t="s">
        <v>182</v>
      </c>
      <c r="C139" s="27" t="s">
        <v>742</v>
      </c>
      <c r="D139" s="28" t="s">
        <v>306</v>
      </c>
      <c r="E139" s="27" t="s">
        <v>729</v>
      </c>
      <c r="F139" s="29" t="s">
        <v>760</v>
      </c>
      <c r="G139" s="30">
        <v>18000</v>
      </c>
      <c r="H139" s="31"/>
      <c r="I139" s="30">
        <v>25</v>
      </c>
      <c r="J139" s="38"/>
      <c r="K139" s="30">
        <f t="shared" si="90"/>
        <v>516.6</v>
      </c>
      <c r="L139" s="30">
        <f t="shared" si="91"/>
        <v>1277.9999999999998</v>
      </c>
      <c r="M139" s="30">
        <f t="shared" si="92"/>
        <v>198.00000000000003</v>
      </c>
      <c r="N139" s="30">
        <f t="shared" si="80"/>
        <v>547.20000000000005</v>
      </c>
      <c r="O139" s="30">
        <f t="shared" si="93"/>
        <v>1276.2</v>
      </c>
      <c r="P139" s="30"/>
      <c r="Q139" s="30">
        <f t="shared" si="94"/>
        <v>3816</v>
      </c>
      <c r="R139" s="30">
        <f t="shared" si="95"/>
        <v>1088.8000000000002</v>
      </c>
      <c r="S139" s="30">
        <f t="shared" si="96"/>
        <v>2752.2</v>
      </c>
      <c r="T139" s="30">
        <f t="shared" si="97"/>
        <v>16911.2</v>
      </c>
    </row>
    <row r="140" spans="1:20" s="32" customFormat="1" ht="60" customHeight="1" x14ac:dyDescent="0.2">
      <c r="A140" s="69" t="s">
        <v>703</v>
      </c>
      <c r="B140" s="26" t="s">
        <v>130</v>
      </c>
      <c r="C140" s="27" t="s">
        <v>742</v>
      </c>
      <c r="D140" s="28" t="s">
        <v>211</v>
      </c>
      <c r="E140" s="27" t="s">
        <v>729</v>
      </c>
      <c r="F140" s="29" t="s">
        <v>760</v>
      </c>
      <c r="G140" s="30">
        <v>18000</v>
      </c>
      <c r="H140" s="31"/>
      <c r="I140" s="30">
        <v>25</v>
      </c>
      <c r="J140" s="38">
        <f>3234.99</f>
        <v>3234.99</v>
      </c>
      <c r="K140" s="30">
        <f t="shared" si="90"/>
        <v>516.6</v>
      </c>
      <c r="L140" s="30">
        <f t="shared" si="91"/>
        <v>1277.9999999999998</v>
      </c>
      <c r="M140" s="30">
        <f t="shared" si="92"/>
        <v>198.00000000000003</v>
      </c>
      <c r="N140" s="30">
        <f t="shared" si="80"/>
        <v>547.20000000000005</v>
      </c>
      <c r="O140" s="30">
        <f t="shared" si="93"/>
        <v>1276.2</v>
      </c>
      <c r="P140" s="30"/>
      <c r="Q140" s="30">
        <f t="shared" si="94"/>
        <v>3816</v>
      </c>
      <c r="R140" s="30">
        <f t="shared" si="95"/>
        <v>4323.79</v>
      </c>
      <c r="S140" s="30">
        <f t="shared" si="96"/>
        <v>2752.2</v>
      </c>
      <c r="T140" s="30">
        <f t="shared" si="97"/>
        <v>13676.21</v>
      </c>
    </row>
    <row r="141" spans="1:20" s="32" customFormat="1" ht="60" customHeight="1" x14ac:dyDescent="0.2">
      <c r="A141" s="69" t="s">
        <v>704</v>
      </c>
      <c r="B141" s="26" t="s">
        <v>99</v>
      </c>
      <c r="C141" s="27" t="s">
        <v>742</v>
      </c>
      <c r="D141" s="28" t="s">
        <v>10</v>
      </c>
      <c r="E141" s="27" t="s">
        <v>730</v>
      </c>
      <c r="F141" s="29" t="s">
        <v>760</v>
      </c>
      <c r="G141" s="30">
        <v>18000</v>
      </c>
      <c r="H141" s="31"/>
      <c r="I141" s="30">
        <v>25</v>
      </c>
      <c r="J141" s="38"/>
      <c r="K141" s="30">
        <f t="shared" si="90"/>
        <v>516.6</v>
      </c>
      <c r="L141" s="30">
        <f t="shared" si="91"/>
        <v>1277.9999999999998</v>
      </c>
      <c r="M141" s="30">
        <f t="shared" si="92"/>
        <v>198.00000000000003</v>
      </c>
      <c r="N141" s="30">
        <f t="shared" ref="N141:N205" si="143">+G141*3.04%</f>
        <v>547.20000000000005</v>
      </c>
      <c r="O141" s="30">
        <f t="shared" si="93"/>
        <v>1276.2</v>
      </c>
      <c r="P141" s="30"/>
      <c r="Q141" s="30">
        <f t="shared" si="94"/>
        <v>3816</v>
      </c>
      <c r="R141" s="30">
        <f t="shared" si="95"/>
        <v>1088.8000000000002</v>
      </c>
      <c r="S141" s="30">
        <f t="shared" si="96"/>
        <v>2752.2</v>
      </c>
      <c r="T141" s="30">
        <f t="shared" si="97"/>
        <v>16911.2</v>
      </c>
    </row>
    <row r="142" spans="1:20" s="32" customFormat="1" ht="60" customHeight="1" x14ac:dyDescent="0.2">
      <c r="A142" s="69" t="s">
        <v>716</v>
      </c>
      <c r="B142" s="26" t="s">
        <v>175</v>
      </c>
      <c r="C142" s="27" t="s">
        <v>742</v>
      </c>
      <c r="D142" s="28" t="s">
        <v>120</v>
      </c>
      <c r="E142" s="27" t="s">
        <v>730</v>
      </c>
      <c r="F142" s="29" t="s">
        <v>760</v>
      </c>
      <c r="G142" s="30">
        <v>18000</v>
      </c>
      <c r="H142" s="31"/>
      <c r="I142" s="30">
        <v>25</v>
      </c>
      <c r="J142" s="38"/>
      <c r="K142" s="30">
        <f t="shared" si="90"/>
        <v>516.6</v>
      </c>
      <c r="L142" s="30">
        <f t="shared" si="91"/>
        <v>1277.9999999999998</v>
      </c>
      <c r="M142" s="30">
        <f t="shared" si="92"/>
        <v>198.00000000000003</v>
      </c>
      <c r="N142" s="30">
        <f t="shared" si="143"/>
        <v>547.20000000000005</v>
      </c>
      <c r="O142" s="30">
        <f t="shared" si="93"/>
        <v>1276.2</v>
      </c>
      <c r="P142" s="30"/>
      <c r="Q142" s="30">
        <f t="shared" si="94"/>
        <v>3816</v>
      </c>
      <c r="R142" s="30">
        <f t="shared" si="95"/>
        <v>1088.8000000000002</v>
      </c>
      <c r="S142" s="30">
        <f t="shared" si="96"/>
        <v>2752.2</v>
      </c>
      <c r="T142" s="30">
        <f t="shared" si="97"/>
        <v>16911.2</v>
      </c>
    </row>
    <row r="143" spans="1:20" s="32" customFormat="1" ht="60" customHeight="1" x14ac:dyDescent="0.2">
      <c r="A143" s="69" t="s">
        <v>718</v>
      </c>
      <c r="B143" s="26" t="s">
        <v>252</v>
      </c>
      <c r="C143" s="27" t="s">
        <v>742</v>
      </c>
      <c r="D143" s="28" t="s">
        <v>10</v>
      </c>
      <c r="E143" s="27" t="s">
        <v>729</v>
      </c>
      <c r="F143" s="29" t="s">
        <v>760</v>
      </c>
      <c r="G143" s="30">
        <v>18000</v>
      </c>
      <c r="H143" s="31"/>
      <c r="I143" s="30">
        <v>25</v>
      </c>
      <c r="J143" s="38"/>
      <c r="K143" s="30">
        <f t="shared" si="90"/>
        <v>516.6</v>
      </c>
      <c r="L143" s="30">
        <f t="shared" si="91"/>
        <v>1277.9999999999998</v>
      </c>
      <c r="M143" s="30">
        <f t="shared" si="92"/>
        <v>198.00000000000003</v>
      </c>
      <c r="N143" s="30">
        <f t="shared" si="143"/>
        <v>547.20000000000005</v>
      </c>
      <c r="O143" s="30">
        <f t="shared" si="93"/>
        <v>1276.2</v>
      </c>
      <c r="P143" s="30"/>
      <c r="Q143" s="30">
        <f t="shared" si="94"/>
        <v>3816</v>
      </c>
      <c r="R143" s="30">
        <f t="shared" si="95"/>
        <v>1088.8000000000002</v>
      </c>
      <c r="S143" s="30">
        <f t="shared" si="96"/>
        <v>2752.2</v>
      </c>
      <c r="T143" s="30">
        <f t="shared" si="97"/>
        <v>16911.2</v>
      </c>
    </row>
    <row r="144" spans="1:20" s="32" customFormat="1" ht="60" customHeight="1" x14ac:dyDescent="0.2">
      <c r="A144" s="69" t="s">
        <v>720</v>
      </c>
      <c r="B144" s="26" t="s">
        <v>133</v>
      </c>
      <c r="C144" s="27" t="s">
        <v>742</v>
      </c>
      <c r="D144" s="28" t="s">
        <v>211</v>
      </c>
      <c r="E144" s="27" t="s">
        <v>729</v>
      </c>
      <c r="F144" s="29" t="s">
        <v>760</v>
      </c>
      <c r="G144" s="30">
        <v>18000</v>
      </c>
      <c r="H144" s="31"/>
      <c r="I144" s="30">
        <v>25</v>
      </c>
      <c r="J144" s="38">
        <f>2941.95</f>
        <v>2941.95</v>
      </c>
      <c r="K144" s="30">
        <f t="shared" si="90"/>
        <v>516.6</v>
      </c>
      <c r="L144" s="30">
        <f t="shared" si="91"/>
        <v>1277.9999999999998</v>
      </c>
      <c r="M144" s="30">
        <f t="shared" si="92"/>
        <v>198.00000000000003</v>
      </c>
      <c r="N144" s="30">
        <f t="shared" si="143"/>
        <v>547.20000000000005</v>
      </c>
      <c r="O144" s="30">
        <f t="shared" si="93"/>
        <v>1276.2</v>
      </c>
      <c r="P144" s="30"/>
      <c r="Q144" s="30">
        <f t="shared" si="94"/>
        <v>3816</v>
      </c>
      <c r="R144" s="30">
        <f t="shared" si="95"/>
        <v>4030.75</v>
      </c>
      <c r="S144" s="30">
        <f t="shared" si="96"/>
        <v>2752.2</v>
      </c>
      <c r="T144" s="30">
        <f t="shared" si="97"/>
        <v>13969.25</v>
      </c>
    </row>
    <row r="145" spans="1:20" s="32" customFormat="1" ht="60" customHeight="1" x14ac:dyDescent="0.2">
      <c r="A145" s="69" t="s">
        <v>790</v>
      </c>
      <c r="B145" s="26" t="s">
        <v>176</v>
      </c>
      <c r="C145" s="27" t="s">
        <v>742</v>
      </c>
      <c r="D145" s="28" t="s">
        <v>10</v>
      </c>
      <c r="E145" s="27" t="s">
        <v>729</v>
      </c>
      <c r="F145" s="29" t="s">
        <v>760</v>
      </c>
      <c r="G145" s="30">
        <v>18000</v>
      </c>
      <c r="H145" s="31"/>
      <c r="I145" s="30">
        <v>25</v>
      </c>
      <c r="J145" s="38"/>
      <c r="K145" s="30">
        <f t="shared" si="90"/>
        <v>516.6</v>
      </c>
      <c r="L145" s="30">
        <f t="shared" si="91"/>
        <v>1277.9999999999998</v>
      </c>
      <c r="M145" s="30">
        <f t="shared" si="92"/>
        <v>198.00000000000003</v>
      </c>
      <c r="N145" s="30">
        <f t="shared" si="143"/>
        <v>547.20000000000005</v>
      </c>
      <c r="O145" s="30">
        <f t="shared" si="93"/>
        <v>1276.2</v>
      </c>
      <c r="P145" s="30"/>
      <c r="Q145" s="30">
        <f t="shared" si="94"/>
        <v>3816</v>
      </c>
      <c r="R145" s="30">
        <f t="shared" si="95"/>
        <v>1088.8000000000002</v>
      </c>
      <c r="S145" s="30">
        <f t="shared" si="96"/>
        <v>2752.2</v>
      </c>
      <c r="T145" s="30">
        <f t="shared" si="97"/>
        <v>16911.2</v>
      </c>
    </row>
    <row r="146" spans="1:20" s="32" customFormat="1" ht="60" customHeight="1" x14ac:dyDescent="0.2">
      <c r="A146" s="69" t="s">
        <v>791</v>
      </c>
      <c r="B146" s="26" t="s">
        <v>547</v>
      </c>
      <c r="C146" s="27" t="s">
        <v>742</v>
      </c>
      <c r="D146" s="28" t="s">
        <v>10</v>
      </c>
      <c r="E146" s="27" t="s">
        <v>729</v>
      </c>
      <c r="F146" s="29" t="s">
        <v>760</v>
      </c>
      <c r="G146" s="30">
        <v>20000</v>
      </c>
      <c r="H146" s="31"/>
      <c r="I146" s="30">
        <v>25</v>
      </c>
      <c r="J146" s="38"/>
      <c r="K146" s="30">
        <f t="shared" ref="K146:K209" si="144">+G146*2.87%</f>
        <v>574</v>
      </c>
      <c r="L146" s="30">
        <f t="shared" ref="L146:L209" si="145">+G146*7.1%</f>
        <v>1419.9999999999998</v>
      </c>
      <c r="M146" s="30">
        <f t="shared" ref="M146:M209" si="146">+G146*1.1%</f>
        <v>220.00000000000003</v>
      </c>
      <c r="N146" s="30">
        <f t="shared" si="143"/>
        <v>608</v>
      </c>
      <c r="O146" s="30">
        <f t="shared" ref="O146:O209" si="147">+G146*7.09%</f>
        <v>1418</v>
      </c>
      <c r="P146" s="30"/>
      <c r="Q146" s="30">
        <f t="shared" ref="Q146:Q209" si="148">+K146+L146+M146+N146+O146+P146</f>
        <v>4240</v>
      </c>
      <c r="R146" s="30">
        <f t="shared" ref="R146:R209" si="149">+K146+H146+N146+P146+I146+J146</f>
        <v>1207</v>
      </c>
      <c r="S146" s="30">
        <f t="shared" ref="S146:S209" si="150">+L146+M146+O146</f>
        <v>3058</v>
      </c>
      <c r="T146" s="30">
        <f t="shared" ref="T146:T209" si="151">+G146-R146</f>
        <v>18793</v>
      </c>
    </row>
    <row r="147" spans="1:20" s="32" customFormat="1" ht="60" customHeight="1" x14ac:dyDescent="0.2">
      <c r="A147" s="69" t="s">
        <v>792</v>
      </c>
      <c r="B147" s="26" t="s">
        <v>548</v>
      </c>
      <c r="C147" s="27" t="s">
        <v>742</v>
      </c>
      <c r="D147" s="28" t="s">
        <v>10</v>
      </c>
      <c r="E147" s="27" t="s">
        <v>729</v>
      </c>
      <c r="F147" s="29" t="s">
        <v>760</v>
      </c>
      <c r="G147" s="30">
        <v>18000</v>
      </c>
      <c r="H147" s="31"/>
      <c r="I147" s="30">
        <v>25</v>
      </c>
      <c r="J147" s="38"/>
      <c r="K147" s="30">
        <f t="shared" si="144"/>
        <v>516.6</v>
      </c>
      <c r="L147" s="30">
        <f t="shared" si="145"/>
        <v>1277.9999999999998</v>
      </c>
      <c r="M147" s="30">
        <f t="shared" si="146"/>
        <v>198.00000000000003</v>
      </c>
      <c r="N147" s="30">
        <f t="shared" si="143"/>
        <v>547.20000000000005</v>
      </c>
      <c r="O147" s="30">
        <f t="shared" si="147"/>
        <v>1276.2</v>
      </c>
      <c r="P147" s="30"/>
      <c r="Q147" s="30">
        <f t="shared" si="148"/>
        <v>3816</v>
      </c>
      <c r="R147" s="30">
        <f t="shared" si="149"/>
        <v>1088.8000000000002</v>
      </c>
      <c r="S147" s="30">
        <f t="shared" si="150"/>
        <v>2752.2</v>
      </c>
      <c r="T147" s="30">
        <f t="shared" si="151"/>
        <v>16911.2</v>
      </c>
    </row>
    <row r="148" spans="1:20" s="32" customFormat="1" ht="60" customHeight="1" x14ac:dyDescent="0.2">
      <c r="A148" s="69" t="s">
        <v>793</v>
      </c>
      <c r="B148" s="26" t="s">
        <v>296</v>
      </c>
      <c r="C148" s="27" t="s">
        <v>742</v>
      </c>
      <c r="D148" s="28" t="s">
        <v>111</v>
      </c>
      <c r="E148" s="27" t="s">
        <v>729</v>
      </c>
      <c r="F148" s="29" t="s">
        <v>760</v>
      </c>
      <c r="G148" s="30">
        <v>21505</v>
      </c>
      <c r="H148" s="31"/>
      <c r="I148" s="30">
        <v>25</v>
      </c>
      <c r="J148" s="38">
        <f>3347.51</f>
        <v>3347.51</v>
      </c>
      <c r="K148" s="30">
        <f t="shared" si="144"/>
        <v>617.19349999999997</v>
      </c>
      <c r="L148" s="30">
        <f t="shared" si="145"/>
        <v>1526.8549999999998</v>
      </c>
      <c r="M148" s="30">
        <f t="shared" si="146"/>
        <v>236.55500000000004</v>
      </c>
      <c r="N148" s="30">
        <f t="shared" si="143"/>
        <v>653.75199999999995</v>
      </c>
      <c r="O148" s="30">
        <f t="shared" si="147"/>
        <v>1524.7045000000001</v>
      </c>
      <c r="P148" s="30"/>
      <c r="Q148" s="30">
        <f t="shared" si="148"/>
        <v>4559.0599999999995</v>
      </c>
      <c r="R148" s="30">
        <f t="shared" si="149"/>
        <v>4643.4555</v>
      </c>
      <c r="S148" s="30">
        <f t="shared" si="150"/>
        <v>3288.1144999999997</v>
      </c>
      <c r="T148" s="30">
        <f t="shared" si="151"/>
        <v>16861.5445</v>
      </c>
    </row>
    <row r="149" spans="1:20" s="32" customFormat="1" ht="60" customHeight="1" x14ac:dyDescent="0.2">
      <c r="A149" s="69" t="s">
        <v>794</v>
      </c>
      <c r="B149" s="26" t="s">
        <v>551</v>
      </c>
      <c r="C149" s="27" t="s">
        <v>742</v>
      </c>
      <c r="D149" s="28" t="s">
        <v>10</v>
      </c>
      <c r="E149" s="27" t="s">
        <v>729</v>
      </c>
      <c r="F149" s="29" t="s">
        <v>760</v>
      </c>
      <c r="G149" s="30">
        <v>18000</v>
      </c>
      <c r="H149" s="31"/>
      <c r="I149" s="30">
        <v>25</v>
      </c>
      <c r="J149" s="38"/>
      <c r="K149" s="30">
        <f t="shared" si="144"/>
        <v>516.6</v>
      </c>
      <c r="L149" s="30">
        <f t="shared" si="145"/>
        <v>1277.9999999999998</v>
      </c>
      <c r="M149" s="30">
        <f t="shared" si="146"/>
        <v>198.00000000000003</v>
      </c>
      <c r="N149" s="30">
        <f t="shared" si="143"/>
        <v>547.20000000000005</v>
      </c>
      <c r="O149" s="30">
        <f t="shared" si="147"/>
        <v>1276.2</v>
      </c>
      <c r="P149" s="30"/>
      <c r="Q149" s="30">
        <f t="shared" si="148"/>
        <v>3816</v>
      </c>
      <c r="R149" s="30">
        <f t="shared" si="149"/>
        <v>1088.8000000000002</v>
      </c>
      <c r="S149" s="30">
        <f t="shared" si="150"/>
        <v>2752.2</v>
      </c>
      <c r="T149" s="30">
        <f t="shared" si="151"/>
        <v>16911.2</v>
      </c>
    </row>
    <row r="150" spans="1:20" s="32" customFormat="1" ht="60" customHeight="1" x14ac:dyDescent="0.2">
      <c r="A150" s="69" t="s">
        <v>795</v>
      </c>
      <c r="B150" s="26" t="s">
        <v>566</v>
      </c>
      <c r="C150" s="27" t="s">
        <v>742</v>
      </c>
      <c r="D150" s="28" t="s">
        <v>10</v>
      </c>
      <c r="E150" s="27" t="s">
        <v>729</v>
      </c>
      <c r="F150" s="29" t="s">
        <v>760</v>
      </c>
      <c r="G150" s="30">
        <v>18000</v>
      </c>
      <c r="H150" s="31"/>
      <c r="I150" s="30">
        <v>25</v>
      </c>
      <c r="J150" s="38"/>
      <c r="K150" s="30">
        <f t="shared" si="144"/>
        <v>516.6</v>
      </c>
      <c r="L150" s="30">
        <f t="shared" si="145"/>
        <v>1277.9999999999998</v>
      </c>
      <c r="M150" s="30">
        <f t="shared" si="146"/>
        <v>198.00000000000003</v>
      </c>
      <c r="N150" s="30">
        <f t="shared" si="143"/>
        <v>547.20000000000005</v>
      </c>
      <c r="O150" s="30">
        <f t="shared" si="147"/>
        <v>1276.2</v>
      </c>
      <c r="P150" s="30"/>
      <c r="Q150" s="30">
        <f t="shared" si="148"/>
        <v>3816</v>
      </c>
      <c r="R150" s="30">
        <f t="shared" si="149"/>
        <v>1088.8000000000002</v>
      </c>
      <c r="S150" s="30">
        <f t="shared" si="150"/>
        <v>2752.2</v>
      </c>
      <c r="T150" s="30">
        <f t="shared" si="151"/>
        <v>16911.2</v>
      </c>
    </row>
    <row r="151" spans="1:20" s="32" customFormat="1" ht="60" customHeight="1" x14ac:dyDescent="0.2">
      <c r="A151" s="69" t="s">
        <v>796</v>
      </c>
      <c r="B151" s="26" t="s">
        <v>550</v>
      </c>
      <c r="C151" s="27" t="s">
        <v>742</v>
      </c>
      <c r="D151" s="28" t="s">
        <v>218</v>
      </c>
      <c r="E151" s="27" t="s">
        <v>730</v>
      </c>
      <c r="F151" s="29" t="s">
        <v>760</v>
      </c>
      <c r="G151" s="30">
        <v>50000</v>
      </c>
      <c r="H151" s="31">
        <v>1854</v>
      </c>
      <c r="I151" s="30">
        <v>25</v>
      </c>
      <c r="J151" s="38"/>
      <c r="K151" s="30">
        <f t="shared" si="144"/>
        <v>1435</v>
      </c>
      <c r="L151" s="30">
        <f t="shared" si="145"/>
        <v>3549.9999999999995</v>
      </c>
      <c r="M151" s="30">
        <f t="shared" si="146"/>
        <v>550</v>
      </c>
      <c r="N151" s="30">
        <f t="shared" si="143"/>
        <v>1520</v>
      </c>
      <c r="O151" s="30">
        <f t="shared" si="147"/>
        <v>3545.0000000000005</v>
      </c>
      <c r="P151" s="30"/>
      <c r="Q151" s="30">
        <f t="shared" si="148"/>
        <v>10600</v>
      </c>
      <c r="R151" s="30">
        <f t="shared" si="149"/>
        <v>4834</v>
      </c>
      <c r="S151" s="30">
        <f t="shared" si="150"/>
        <v>7645</v>
      </c>
      <c r="T151" s="30">
        <f t="shared" si="151"/>
        <v>45166</v>
      </c>
    </row>
    <row r="152" spans="1:20" s="32" customFormat="1" ht="60" customHeight="1" x14ac:dyDescent="0.2">
      <c r="A152" s="69" t="s">
        <v>797</v>
      </c>
      <c r="B152" s="26" t="s">
        <v>569</v>
      </c>
      <c r="C152" s="27" t="s">
        <v>742</v>
      </c>
      <c r="D152" s="28" t="s">
        <v>762</v>
      </c>
      <c r="E152" s="27" t="s">
        <v>730</v>
      </c>
      <c r="F152" s="29" t="s">
        <v>760</v>
      </c>
      <c r="G152" s="30">
        <v>33000</v>
      </c>
      <c r="H152" s="31"/>
      <c r="I152" s="30">
        <v>25</v>
      </c>
      <c r="J152" s="38"/>
      <c r="K152" s="30">
        <f t="shared" si="144"/>
        <v>947.1</v>
      </c>
      <c r="L152" s="30">
        <f t="shared" si="145"/>
        <v>2343</v>
      </c>
      <c r="M152" s="30">
        <f t="shared" si="146"/>
        <v>363.00000000000006</v>
      </c>
      <c r="N152" s="30">
        <f t="shared" si="143"/>
        <v>1003.2</v>
      </c>
      <c r="O152" s="30">
        <f t="shared" si="147"/>
        <v>2339.7000000000003</v>
      </c>
      <c r="P152" s="30"/>
      <c r="Q152" s="30">
        <f t="shared" si="148"/>
        <v>6996</v>
      </c>
      <c r="R152" s="30">
        <f t="shared" si="149"/>
        <v>1975.3000000000002</v>
      </c>
      <c r="S152" s="30">
        <f t="shared" si="150"/>
        <v>5045.7000000000007</v>
      </c>
      <c r="T152" s="30">
        <f t="shared" si="151"/>
        <v>31024.7</v>
      </c>
    </row>
    <row r="153" spans="1:20" s="32" customFormat="1" ht="60" customHeight="1" x14ac:dyDescent="0.2">
      <c r="A153" s="69" t="s">
        <v>798</v>
      </c>
      <c r="B153" s="26" t="s">
        <v>579</v>
      </c>
      <c r="C153" s="27" t="s">
        <v>742</v>
      </c>
      <c r="D153" s="28" t="s">
        <v>580</v>
      </c>
      <c r="E153" s="27" t="s">
        <v>730</v>
      </c>
      <c r="F153" s="29" t="s">
        <v>760</v>
      </c>
      <c r="G153" s="30">
        <v>22000</v>
      </c>
      <c r="H153" s="31"/>
      <c r="I153" s="30">
        <v>25</v>
      </c>
      <c r="J153" s="38"/>
      <c r="K153" s="30">
        <f t="shared" si="144"/>
        <v>631.4</v>
      </c>
      <c r="L153" s="30">
        <f t="shared" si="145"/>
        <v>1561.9999999999998</v>
      </c>
      <c r="M153" s="30">
        <f t="shared" si="146"/>
        <v>242.00000000000003</v>
      </c>
      <c r="N153" s="30">
        <f t="shared" si="143"/>
        <v>668.8</v>
      </c>
      <c r="O153" s="30">
        <f t="shared" si="147"/>
        <v>1559.8000000000002</v>
      </c>
      <c r="P153" s="30"/>
      <c r="Q153" s="30">
        <f t="shared" si="148"/>
        <v>4664</v>
      </c>
      <c r="R153" s="30">
        <f t="shared" si="149"/>
        <v>1325.1999999999998</v>
      </c>
      <c r="S153" s="30">
        <f t="shared" si="150"/>
        <v>3363.8</v>
      </c>
      <c r="T153" s="30">
        <f t="shared" si="151"/>
        <v>20674.8</v>
      </c>
    </row>
    <row r="154" spans="1:20" s="32" customFormat="1" ht="60" customHeight="1" x14ac:dyDescent="0.2">
      <c r="A154" s="69" t="s">
        <v>799</v>
      </c>
      <c r="B154" s="26" t="s">
        <v>553</v>
      </c>
      <c r="C154" s="27" t="s">
        <v>742</v>
      </c>
      <c r="D154" s="28" t="s">
        <v>554</v>
      </c>
      <c r="E154" s="27" t="s">
        <v>730</v>
      </c>
      <c r="F154" s="29" t="s">
        <v>760</v>
      </c>
      <c r="G154" s="30">
        <v>23000</v>
      </c>
      <c r="H154" s="31"/>
      <c r="I154" s="30">
        <v>25</v>
      </c>
      <c r="J154" s="38"/>
      <c r="K154" s="30">
        <f t="shared" si="144"/>
        <v>660.1</v>
      </c>
      <c r="L154" s="30">
        <f t="shared" si="145"/>
        <v>1632.9999999999998</v>
      </c>
      <c r="M154" s="30">
        <f t="shared" si="146"/>
        <v>253.00000000000003</v>
      </c>
      <c r="N154" s="30">
        <f t="shared" si="143"/>
        <v>699.2</v>
      </c>
      <c r="O154" s="30">
        <f t="shared" si="147"/>
        <v>1630.7</v>
      </c>
      <c r="P154" s="30"/>
      <c r="Q154" s="30">
        <f t="shared" si="148"/>
        <v>4876</v>
      </c>
      <c r="R154" s="30">
        <f t="shared" si="149"/>
        <v>1384.3000000000002</v>
      </c>
      <c r="S154" s="30">
        <f t="shared" si="150"/>
        <v>3516.7</v>
      </c>
      <c r="T154" s="30">
        <f t="shared" si="151"/>
        <v>21615.7</v>
      </c>
    </row>
    <row r="155" spans="1:20" s="32" customFormat="1" ht="60" customHeight="1" x14ac:dyDescent="0.2">
      <c r="A155" s="69" t="s">
        <v>800</v>
      </c>
      <c r="B155" s="26" t="s">
        <v>556</v>
      </c>
      <c r="C155" s="27" t="s">
        <v>742</v>
      </c>
      <c r="D155" s="28" t="s">
        <v>554</v>
      </c>
      <c r="E155" s="27" t="s">
        <v>730</v>
      </c>
      <c r="F155" s="29" t="s">
        <v>760</v>
      </c>
      <c r="G155" s="30">
        <v>35000</v>
      </c>
      <c r="H155" s="31"/>
      <c r="I155" s="30">
        <v>25</v>
      </c>
      <c r="J155" s="38">
        <v>3030.2</v>
      </c>
      <c r="K155" s="30">
        <f t="shared" si="144"/>
        <v>1004.5</v>
      </c>
      <c r="L155" s="30">
        <f t="shared" si="145"/>
        <v>2485</v>
      </c>
      <c r="M155" s="30">
        <f t="shared" si="146"/>
        <v>385.00000000000006</v>
      </c>
      <c r="N155" s="30">
        <f t="shared" si="143"/>
        <v>1064</v>
      </c>
      <c r="O155" s="30">
        <f t="shared" si="147"/>
        <v>2481.5</v>
      </c>
      <c r="P155" s="30"/>
      <c r="Q155" s="30">
        <f t="shared" si="148"/>
        <v>7420</v>
      </c>
      <c r="R155" s="30">
        <f t="shared" si="149"/>
        <v>5123.7</v>
      </c>
      <c r="S155" s="30">
        <f t="shared" si="150"/>
        <v>5351.5</v>
      </c>
      <c r="T155" s="30">
        <f t="shared" si="151"/>
        <v>29876.3</v>
      </c>
    </row>
    <row r="156" spans="1:20" s="32" customFormat="1" ht="60" customHeight="1" x14ac:dyDescent="0.2">
      <c r="A156" s="69" t="s">
        <v>801</v>
      </c>
      <c r="B156" s="26" t="s">
        <v>568</v>
      </c>
      <c r="C156" s="27" t="s">
        <v>742</v>
      </c>
      <c r="D156" s="28" t="s">
        <v>554</v>
      </c>
      <c r="E156" s="27" t="s">
        <v>730</v>
      </c>
      <c r="F156" s="29" t="s">
        <v>760</v>
      </c>
      <c r="G156" s="30">
        <v>35000</v>
      </c>
      <c r="H156" s="31"/>
      <c r="I156" s="30">
        <v>25</v>
      </c>
      <c r="J156" s="38"/>
      <c r="K156" s="30">
        <f t="shared" si="144"/>
        <v>1004.5</v>
      </c>
      <c r="L156" s="30">
        <f t="shared" si="145"/>
        <v>2485</v>
      </c>
      <c r="M156" s="30">
        <f t="shared" si="146"/>
        <v>385.00000000000006</v>
      </c>
      <c r="N156" s="30">
        <f t="shared" si="143"/>
        <v>1064</v>
      </c>
      <c r="O156" s="30">
        <f t="shared" si="147"/>
        <v>2481.5</v>
      </c>
      <c r="P156" s="30"/>
      <c r="Q156" s="30">
        <f t="shared" si="148"/>
        <v>7420</v>
      </c>
      <c r="R156" s="30">
        <f t="shared" si="149"/>
        <v>2093.5</v>
      </c>
      <c r="S156" s="30">
        <f t="shared" si="150"/>
        <v>5351.5</v>
      </c>
      <c r="T156" s="30">
        <f t="shared" si="151"/>
        <v>32906.5</v>
      </c>
    </row>
    <row r="157" spans="1:20" s="32" customFormat="1" ht="60" customHeight="1" x14ac:dyDescent="0.2">
      <c r="A157" s="69" t="s">
        <v>802</v>
      </c>
      <c r="B157" s="26" t="s">
        <v>613</v>
      </c>
      <c r="C157" s="27" t="s">
        <v>742</v>
      </c>
      <c r="D157" s="28" t="s">
        <v>218</v>
      </c>
      <c r="E157" s="27" t="s">
        <v>730</v>
      </c>
      <c r="F157" s="29" t="s">
        <v>760</v>
      </c>
      <c r="G157" s="30">
        <v>35000</v>
      </c>
      <c r="H157" s="31"/>
      <c r="I157" s="30">
        <v>25</v>
      </c>
      <c r="J157" s="38"/>
      <c r="K157" s="30">
        <f t="shared" si="144"/>
        <v>1004.5</v>
      </c>
      <c r="L157" s="30">
        <f t="shared" si="145"/>
        <v>2485</v>
      </c>
      <c r="M157" s="30">
        <f t="shared" si="146"/>
        <v>385.00000000000006</v>
      </c>
      <c r="N157" s="30">
        <f t="shared" si="143"/>
        <v>1064</v>
      </c>
      <c r="O157" s="30">
        <f t="shared" si="147"/>
        <v>2481.5</v>
      </c>
      <c r="P157" s="30"/>
      <c r="Q157" s="30">
        <f t="shared" si="148"/>
        <v>7420</v>
      </c>
      <c r="R157" s="30">
        <f t="shared" si="149"/>
        <v>2093.5</v>
      </c>
      <c r="S157" s="30">
        <f t="shared" si="150"/>
        <v>5351.5</v>
      </c>
      <c r="T157" s="30">
        <f t="shared" si="151"/>
        <v>32906.5</v>
      </c>
    </row>
    <row r="158" spans="1:20" s="32" customFormat="1" ht="60" customHeight="1" x14ac:dyDescent="0.2">
      <c r="A158" s="69" t="s">
        <v>803</v>
      </c>
      <c r="B158" s="26" t="s">
        <v>635</v>
      </c>
      <c r="C158" s="27" t="s">
        <v>742</v>
      </c>
      <c r="D158" s="28" t="s">
        <v>10</v>
      </c>
      <c r="E158" s="27" t="s">
        <v>729</v>
      </c>
      <c r="F158" s="29" t="s">
        <v>760</v>
      </c>
      <c r="G158" s="30">
        <v>18000</v>
      </c>
      <c r="H158" s="31"/>
      <c r="I158" s="30">
        <v>25</v>
      </c>
      <c r="J158" s="38"/>
      <c r="K158" s="30">
        <f t="shared" si="144"/>
        <v>516.6</v>
      </c>
      <c r="L158" s="30">
        <f t="shared" si="145"/>
        <v>1277.9999999999998</v>
      </c>
      <c r="M158" s="30">
        <f t="shared" si="146"/>
        <v>198.00000000000003</v>
      </c>
      <c r="N158" s="30">
        <f t="shared" si="143"/>
        <v>547.20000000000005</v>
      </c>
      <c r="O158" s="30">
        <f t="shared" si="147"/>
        <v>1276.2</v>
      </c>
      <c r="P158" s="30"/>
      <c r="Q158" s="30">
        <f t="shared" si="148"/>
        <v>3816</v>
      </c>
      <c r="R158" s="30">
        <f t="shared" si="149"/>
        <v>1088.8000000000002</v>
      </c>
      <c r="S158" s="30">
        <f t="shared" si="150"/>
        <v>2752.2</v>
      </c>
      <c r="T158" s="30">
        <f t="shared" si="151"/>
        <v>16911.2</v>
      </c>
    </row>
    <row r="159" spans="1:20" s="32" customFormat="1" ht="60" customHeight="1" x14ac:dyDescent="0.2">
      <c r="A159" s="69" t="s">
        <v>804</v>
      </c>
      <c r="B159" s="26" t="s">
        <v>636</v>
      </c>
      <c r="C159" s="27" t="s">
        <v>742</v>
      </c>
      <c r="D159" s="28" t="s">
        <v>10</v>
      </c>
      <c r="E159" s="27" t="s">
        <v>729</v>
      </c>
      <c r="F159" s="29" t="s">
        <v>760</v>
      </c>
      <c r="G159" s="30">
        <v>18000</v>
      </c>
      <c r="H159" s="31"/>
      <c r="I159" s="30">
        <v>25</v>
      </c>
      <c r="J159" s="38"/>
      <c r="K159" s="30">
        <f t="shared" si="144"/>
        <v>516.6</v>
      </c>
      <c r="L159" s="30">
        <f t="shared" si="145"/>
        <v>1277.9999999999998</v>
      </c>
      <c r="M159" s="30">
        <f t="shared" si="146"/>
        <v>198.00000000000003</v>
      </c>
      <c r="N159" s="30">
        <f t="shared" si="143"/>
        <v>547.20000000000005</v>
      </c>
      <c r="O159" s="30">
        <f t="shared" si="147"/>
        <v>1276.2</v>
      </c>
      <c r="P159" s="30"/>
      <c r="Q159" s="30">
        <f t="shared" si="148"/>
        <v>3816</v>
      </c>
      <c r="R159" s="30">
        <f t="shared" si="149"/>
        <v>1088.8000000000002</v>
      </c>
      <c r="S159" s="30">
        <f t="shared" si="150"/>
        <v>2752.2</v>
      </c>
      <c r="T159" s="30">
        <f t="shared" si="151"/>
        <v>16911.2</v>
      </c>
    </row>
    <row r="160" spans="1:20" s="32" customFormat="1" ht="60" customHeight="1" x14ac:dyDescent="0.2">
      <c r="A160" s="69" t="s">
        <v>805</v>
      </c>
      <c r="B160" s="26" t="s">
        <v>1297</v>
      </c>
      <c r="C160" s="27" t="s">
        <v>742</v>
      </c>
      <c r="D160" s="28" t="s">
        <v>10</v>
      </c>
      <c r="E160" s="27" t="s">
        <v>729</v>
      </c>
      <c r="F160" s="29" t="s">
        <v>760</v>
      </c>
      <c r="G160" s="30">
        <v>18000</v>
      </c>
      <c r="H160" s="31"/>
      <c r="I160" s="30">
        <v>25</v>
      </c>
      <c r="J160" s="38"/>
      <c r="K160" s="30">
        <f t="shared" ref="K160" si="152">+G160*2.87%</f>
        <v>516.6</v>
      </c>
      <c r="L160" s="30">
        <f t="shared" ref="L160" si="153">+G160*7.1%</f>
        <v>1277.9999999999998</v>
      </c>
      <c r="M160" s="30">
        <f t="shared" ref="M160" si="154">+G160*1.1%</f>
        <v>198.00000000000003</v>
      </c>
      <c r="N160" s="30">
        <f t="shared" ref="N160" si="155">+G160*3.04%</f>
        <v>547.20000000000005</v>
      </c>
      <c r="O160" s="30">
        <f t="shared" ref="O160" si="156">+G160*7.09%</f>
        <v>1276.2</v>
      </c>
      <c r="P160" s="30"/>
      <c r="Q160" s="30">
        <f t="shared" ref="Q160" si="157">+K160+L160+M160+N160+O160+P160</f>
        <v>3816</v>
      </c>
      <c r="R160" s="30">
        <f t="shared" ref="R160" si="158">+K160+H160+N160+P160+I160+J160</f>
        <v>1088.8000000000002</v>
      </c>
      <c r="S160" s="30">
        <f t="shared" ref="S160" si="159">+L160+M160+O160</f>
        <v>2752.2</v>
      </c>
      <c r="T160" s="30">
        <f t="shared" ref="T160" si="160">+G160-R160</f>
        <v>16911.2</v>
      </c>
    </row>
    <row r="161" spans="1:20" s="32" customFormat="1" ht="60" customHeight="1" x14ac:dyDescent="0.2">
      <c r="A161" s="69" t="s">
        <v>806</v>
      </c>
      <c r="B161" s="26" t="s">
        <v>647</v>
      </c>
      <c r="C161" s="27" t="s">
        <v>742</v>
      </c>
      <c r="D161" s="28" t="s">
        <v>580</v>
      </c>
      <c r="E161" s="27" t="s">
        <v>730</v>
      </c>
      <c r="F161" s="29" t="s">
        <v>760</v>
      </c>
      <c r="G161" s="30">
        <v>20000</v>
      </c>
      <c r="H161" s="31"/>
      <c r="I161" s="30">
        <v>25</v>
      </c>
      <c r="J161" s="38"/>
      <c r="K161" s="30">
        <f t="shared" si="144"/>
        <v>574</v>
      </c>
      <c r="L161" s="30">
        <f t="shared" si="145"/>
        <v>1419.9999999999998</v>
      </c>
      <c r="M161" s="30">
        <f t="shared" si="146"/>
        <v>220.00000000000003</v>
      </c>
      <c r="N161" s="30">
        <f t="shared" si="143"/>
        <v>608</v>
      </c>
      <c r="O161" s="30">
        <f t="shared" si="147"/>
        <v>1418</v>
      </c>
      <c r="P161" s="30"/>
      <c r="Q161" s="30">
        <f t="shared" si="148"/>
        <v>4240</v>
      </c>
      <c r="R161" s="30">
        <f t="shared" si="149"/>
        <v>1207</v>
      </c>
      <c r="S161" s="30">
        <f t="shared" si="150"/>
        <v>3058</v>
      </c>
      <c r="T161" s="30">
        <f t="shared" si="151"/>
        <v>18793</v>
      </c>
    </row>
    <row r="162" spans="1:20" s="32" customFormat="1" ht="60" customHeight="1" x14ac:dyDescent="0.2">
      <c r="A162" s="69" t="s">
        <v>807</v>
      </c>
      <c r="B162" s="26" t="s">
        <v>648</v>
      </c>
      <c r="C162" s="27" t="s">
        <v>742</v>
      </c>
      <c r="D162" s="28" t="s">
        <v>580</v>
      </c>
      <c r="E162" s="27" t="s">
        <v>730</v>
      </c>
      <c r="F162" s="29" t="s">
        <v>760</v>
      </c>
      <c r="G162" s="30">
        <v>20000</v>
      </c>
      <c r="H162" s="31"/>
      <c r="I162" s="30">
        <v>25</v>
      </c>
      <c r="J162" s="38"/>
      <c r="K162" s="30">
        <f t="shared" si="144"/>
        <v>574</v>
      </c>
      <c r="L162" s="30">
        <f t="shared" si="145"/>
        <v>1419.9999999999998</v>
      </c>
      <c r="M162" s="30">
        <f t="shared" si="146"/>
        <v>220.00000000000003</v>
      </c>
      <c r="N162" s="30">
        <f t="shared" si="143"/>
        <v>608</v>
      </c>
      <c r="O162" s="30">
        <f t="shared" si="147"/>
        <v>1418</v>
      </c>
      <c r="P162" s="30"/>
      <c r="Q162" s="30">
        <f t="shared" si="148"/>
        <v>4240</v>
      </c>
      <c r="R162" s="30">
        <f t="shared" si="149"/>
        <v>1207</v>
      </c>
      <c r="S162" s="30">
        <f t="shared" si="150"/>
        <v>3058</v>
      </c>
      <c r="T162" s="30">
        <f t="shared" si="151"/>
        <v>18793</v>
      </c>
    </row>
    <row r="163" spans="1:20" s="32" customFormat="1" ht="60" customHeight="1" x14ac:dyDescent="0.2">
      <c r="A163" s="69" t="s">
        <v>808</v>
      </c>
      <c r="B163" s="26" t="s">
        <v>649</v>
      </c>
      <c r="C163" s="27" t="s">
        <v>742</v>
      </c>
      <c r="D163" s="28" t="s">
        <v>580</v>
      </c>
      <c r="E163" s="27" t="s">
        <v>730</v>
      </c>
      <c r="F163" s="29" t="s">
        <v>760</v>
      </c>
      <c r="G163" s="30">
        <v>20000</v>
      </c>
      <c r="H163" s="31"/>
      <c r="I163" s="30">
        <v>25</v>
      </c>
      <c r="J163" s="38"/>
      <c r="K163" s="30">
        <f t="shared" si="144"/>
        <v>574</v>
      </c>
      <c r="L163" s="30">
        <f t="shared" si="145"/>
        <v>1419.9999999999998</v>
      </c>
      <c r="M163" s="30">
        <f t="shared" si="146"/>
        <v>220.00000000000003</v>
      </c>
      <c r="N163" s="30">
        <f t="shared" si="143"/>
        <v>608</v>
      </c>
      <c r="O163" s="30">
        <f t="shared" si="147"/>
        <v>1418</v>
      </c>
      <c r="P163" s="30"/>
      <c r="Q163" s="30">
        <f t="shared" si="148"/>
        <v>4240</v>
      </c>
      <c r="R163" s="30">
        <f t="shared" si="149"/>
        <v>1207</v>
      </c>
      <c r="S163" s="30">
        <f t="shared" si="150"/>
        <v>3058</v>
      </c>
      <c r="T163" s="30">
        <f t="shared" si="151"/>
        <v>18793</v>
      </c>
    </row>
    <row r="164" spans="1:20" s="32" customFormat="1" ht="60" customHeight="1" x14ac:dyDescent="0.2">
      <c r="A164" s="69" t="s">
        <v>809</v>
      </c>
      <c r="B164" s="26" t="s">
        <v>650</v>
      </c>
      <c r="C164" s="27" t="s">
        <v>742</v>
      </c>
      <c r="D164" s="28" t="s">
        <v>318</v>
      </c>
      <c r="E164" s="27" t="s">
        <v>730</v>
      </c>
      <c r="F164" s="29" t="s">
        <v>760</v>
      </c>
      <c r="G164" s="30">
        <v>30000</v>
      </c>
      <c r="H164" s="31"/>
      <c r="I164" s="30">
        <v>25</v>
      </c>
      <c r="J164" s="38"/>
      <c r="K164" s="30">
        <f t="shared" si="144"/>
        <v>861</v>
      </c>
      <c r="L164" s="30">
        <f t="shared" si="145"/>
        <v>2130</v>
      </c>
      <c r="M164" s="30">
        <f t="shared" si="146"/>
        <v>330.00000000000006</v>
      </c>
      <c r="N164" s="30">
        <f t="shared" si="143"/>
        <v>912</v>
      </c>
      <c r="O164" s="30">
        <f t="shared" si="147"/>
        <v>2127</v>
      </c>
      <c r="P164" s="30"/>
      <c r="Q164" s="30">
        <f t="shared" si="148"/>
        <v>6360</v>
      </c>
      <c r="R164" s="30">
        <f t="shared" si="149"/>
        <v>1798</v>
      </c>
      <c r="S164" s="30">
        <f t="shared" si="150"/>
        <v>4587</v>
      </c>
      <c r="T164" s="30">
        <f t="shared" si="151"/>
        <v>28202</v>
      </c>
    </row>
    <row r="165" spans="1:20" s="32" customFormat="1" ht="60" customHeight="1" x14ac:dyDescent="0.2">
      <c r="A165" s="69" t="s">
        <v>810</v>
      </c>
      <c r="B165" s="26" t="s">
        <v>1258</v>
      </c>
      <c r="C165" s="27" t="s">
        <v>742</v>
      </c>
      <c r="D165" s="28" t="s">
        <v>10</v>
      </c>
      <c r="E165" s="27" t="s">
        <v>729</v>
      </c>
      <c r="F165" s="29" t="s">
        <v>760</v>
      </c>
      <c r="G165" s="30">
        <v>18000</v>
      </c>
      <c r="H165" s="31"/>
      <c r="I165" s="30">
        <v>25</v>
      </c>
      <c r="J165" s="38">
        <v>1000</v>
      </c>
      <c r="K165" s="30">
        <f t="shared" si="144"/>
        <v>516.6</v>
      </c>
      <c r="L165" s="30">
        <f t="shared" si="145"/>
        <v>1277.9999999999998</v>
      </c>
      <c r="M165" s="30">
        <f t="shared" si="146"/>
        <v>198.00000000000003</v>
      </c>
      <c r="N165" s="30">
        <f t="shared" si="143"/>
        <v>547.20000000000005</v>
      </c>
      <c r="O165" s="30">
        <f t="shared" si="147"/>
        <v>1276.2</v>
      </c>
      <c r="P165" s="30"/>
      <c r="Q165" s="30">
        <f t="shared" si="148"/>
        <v>3816</v>
      </c>
      <c r="R165" s="30">
        <f t="shared" si="149"/>
        <v>2088.8000000000002</v>
      </c>
      <c r="S165" s="30">
        <f t="shared" si="150"/>
        <v>2752.2</v>
      </c>
      <c r="T165" s="30">
        <f t="shared" si="151"/>
        <v>15911.2</v>
      </c>
    </row>
    <row r="166" spans="1:20" s="32" customFormat="1" ht="60" customHeight="1" x14ac:dyDescent="0.2">
      <c r="A166" s="69" t="s">
        <v>811</v>
      </c>
      <c r="B166" s="26" t="s">
        <v>1281</v>
      </c>
      <c r="C166" s="27" t="s">
        <v>742</v>
      </c>
      <c r="D166" s="28" t="s">
        <v>1284</v>
      </c>
      <c r="E166" s="27" t="s">
        <v>729</v>
      </c>
      <c r="F166" s="29" t="s">
        <v>760</v>
      </c>
      <c r="G166" s="30">
        <v>28000</v>
      </c>
      <c r="H166" s="31"/>
      <c r="I166" s="30">
        <v>25</v>
      </c>
      <c r="J166" s="38"/>
      <c r="K166" s="30">
        <f t="shared" ref="K166:K169" si="161">+G166*2.87%</f>
        <v>803.6</v>
      </c>
      <c r="L166" s="30">
        <f t="shared" ref="L166:L169" si="162">+G166*7.1%</f>
        <v>1987.9999999999998</v>
      </c>
      <c r="M166" s="30">
        <f t="shared" ref="M166:M169" si="163">+G166*1.1%</f>
        <v>308.00000000000006</v>
      </c>
      <c r="N166" s="30">
        <f t="shared" ref="N166:N169" si="164">+G166*3.04%</f>
        <v>851.2</v>
      </c>
      <c r="O166" s="30">
        <f t="shared" ref="O166:O169" si="165">+G166*7.09%</f>
        <v>1985.2</v>
      </c>
      <c r="P166" s="30"/>
      <c r="Q166" s="30">
        <f t="shared" ref="Q166:Q169" si="166">+K166+L166+M166+N166+O166+P166</f>
        <v>5936</v>
      </c>
      <c r="R166" s="30">
        <f t="shared" ref="R166:R169" si="167">+K166+H166+N166+P166+I166+J166</f>
        <v>1679.8000000000002</v>
      </c>
      <c r="S166" s="30">
        <f t="shared" ref="S166:S169" si="168">+L166+M166+O166</f>
        <v>4281.2</v>
      </c>
      <c r="T166" s="30">
        <f t="shared" ref="T166:T169" si="169">+G166-R166</f>
        <v>26320.2</v>
      </c>
    </row>
    <row r="167" spans="1:20" s="32" customFormat="1" ht="60" customHeight="1" x14ac:dyDescent="0.2">
      <c r="A167" s="69" t="s">
        <v>812</v>
      </c>
      <c r="B167" s="26" t="s">
        <v>1282</v>
      </c>
      <c r="C167" s="27" t="s">
        <v>742</v>
      </c>
      <c r="D167" s="28" t="s">
        <v>10</v>
      </c>
      <c r="E167" s="27" t="s">
        <v>729</v>
      </c>
      <c r="F167" s="29" t="s">
        <v>760</v>
      </c>
      <c r="G167" s="30">
        <v>15000</v>
      </c>
      <c r="H167" s="31"/>
      <c r="I167" s="30">
        <v>25</v>
      </c>
      <c r="J167" s="38">
        <v>1000</v>
      </c>
      <c r="K167" s="30">
        <f t="shared" si="161"/>
        <v>430.5</v>
      </c>
      <c r="L167" s="30">
        <f t="shared" si="162"/>
        <v>1065</v>
      </c>
      <c r="M167" s="30">
        <f t="shared" si="163"/>
        <v>165.00000000000003</v>
      </c>
      <c r="N167" s="30">
        <f t="shared" si="164"/>
        <v>456</v>
      </c>
      <c r="O167" s="30">
        <f t="shared" si="165"/>
        <v>1063.5</v>
      </c>
      <c r="P167" s="30"/>
      <c r="Q167" s="30">
        <f t="shared" si="166"/>
        <v>3180</v>
      </c>
      <c r="R167" s="30">
        <f t="shared" si="167"/>
        <v>1911.5</v>
      </c>
      <c r="S167" s="30">
        <f t="shared" si="168"/>
        <v>2293.5</v>
      </c>
      <c r="T167" s="30">
        <f t="shared" si="169"/>
        <v>13088.5</v>
      </c>
    </row>
    <row r="168" spans="1:20" s="32" customFormat="1" ht="60" customHeight="1" x14ac:dyDescent="0.2">
      <c r="A168" s="69" t="s">
        <v>813</v>
      </c>
      <c r="B168" s="26" t="s">
        <v>509</v>
      </c>
      <c r="C168" s="27" t="s">
        <v>742</v>
      </c>
      <c r="D168" s="28" t="s">
        <v>4</v>
      </c>
      <c r="E168" s="27" t="s">
        <v>729</v>
      </c>
      <c r="F168" s="29" t="s">
        <v>760</v>
      </c>
      <c r="G168" s="30">
        <v>25000</v>
      </c>
      <c r="H168" s="31"/>
      <c r="I168" s="30">
        <v>25</v>
      </c>
      <c r="J168" s="38">
        <v>1000</v>
      </c>
      <c r="K168" s="30">
        <f>+G168*2.87%</f>
        <v>717.5</v>
      </c>
      <c r="L168" s="30">
        <f>+G168*7.1%</f>
        <v>1774.9999999999998</v>
      </c>
      <c r="M168" s="30">
        <f>+G168*1.1%</f>
        <v>275</v>
      </c>
      <c r="N168" s="30">
        <f>+G168*3.04%</f>
        <v>760</v>
      </c>
      <c r="O168" s="30">
        <f>+G168*7.09%</f>
        <v>1772.5000000000002</v>
      </c>
      <c r="P168" s="30"/>
      <c r="Q168" s="30">
        <f>+K168+L168+M168+N168+O168+P168</f>
        <v>5300</v>
      </c>
      <c r="R168" s="30">
        <f>+K168+H168+N168+P168+I168+J168</f>
        <v>2502.5</v>
      </c>
      <c r="S168" s="30">
        <f>+L168+M168+O168</f>
        <v>3822.5</v>
      </c>
      <c r="T168" s="30">
        <f>+G168-R168</f>
        <v>22497.5</v>
      </c>
    </row>
    <row r="169" spans="1:20" s="32" customFormat="1" ht="60" customHeight="1" x14ac:dyDescent="0.2">
      <c r="A169" s="69" t="s">
        <v>814</v>
      </c>
      <c r="B169" s="26" t="s">
        <v>1283</v>
      </c>
      <c r="C169" s="27" t="s">
        <v>742</v>
      </c>
      <c r="D169" s="28" t="s">
        <v>10</v>
      </c>
      <c r="E169" s="27" t="s">
        <v>729</v>
      </c>
      <c r="F169" s="29" t="s">
        <v>760</v>
      </c>
      <c r="G169" s="30">
        <v>18000</v>
      </c>
      <c r="H169" s="31"/>
      <c r="I169" s="30">
        <v>25</v>
      </c>
      <c r="J169" s="38">
        <v>1000</v>
      </c>
      <c r="K169" s="30">
        <f t="shared" si="161"/>
        <v>516.6</v>
      </c>
      <c r="L169" s="30">
        <f t="shared" si="162"/>
        <v>1277.9999999999998</v>
      </c>
      <c r="M169" s="30">
        <f t="shared" si="163"/>
        <v>198.00000000000003</v>
      </c>
      <c r="N169" s="30">
        <f t="shared" si="164"/>
        <v>547.20000000000005</v>
      </c>
      <c r="O169" s="30">
        <f t="shared" si="165"/>
        <v>1276.2</v>
      </c>
      <c r="P169" s="30"/>
      <c r="Q169" s="30">
        <f t="shared" si="166"/>
        <v>3816</v>
      </c>
      <c r="R169" s="30">
        <f t="shared" si="167"/>
        <v>2088.8000000000002</v>
      </c>
      <c r="S169" s="30">
        <f t="shared" si="168"/>
        <v>2752.2</v>
      </c>
      <c r="T169" s="30">
        <f t="shared" si="169"/>
        <v>15911.2</v>
      </c>
    </row>
    <row r="170" spans="1:20" s="32" customFormat="1" ht="60" customHeight="1" x14ac:dyDescent="0.2">
      <c r="A170" s="69" t="s">
        <v>815</v>
      </c>
      <c r="B170" s="26" t="s">
        <v>521</v>
      </c>
      <c r="C170" s="27" t="s">
        <v>742</v>
      </c>
      <c r="D170" s="28" t="s">
        <v>1290</v>
      </c>
      <c r="E170" s="27" t="s">
        <v>730</v>
      </c>
      <c r="F170" s="29" t="s">
        <v>760</v>
      </c>
      <c r="G170" s="30">
        <v>18000</v>
      </c>
      <c r="H170" s="31"/>
      <c r="I170" s="30">
        <v>25</v>
      </c>
      <c r="J170" s="38">
        <v>2325.9699999999998</v>
      </c>
      <c r="K170" s="30">
        <f>+G170*2.87%</f>
        <v>516.6</v>
      </c>
      <c r="L170" s="30">
        <f>+G170*7.1%</f>
        <v>1277.9999999999998</v>
      </c>
      <c r="M170" s="30">
        <f>+G170*1.1%</f>
        <v>198.00000000000003</v>
      </c>
      <c r="N170" s="30">
        <f>+G170*3.04%</f>
        <v>547.20000000000005</v>
      </c>
      <c r="O170" s="30">
        <f>+G170*7.09%</f>
        <v>1276.2</v>
      </c>
      <c r="P170" s="30"/>
      <c r="Q170" s="30">
        <f>+K170+L170+M170+N170+O170+P170</f>
        <v>3816</v>
      </c>
      <c r="R170" s="30">
        <f>+K170+H170+N170+P170+I170+J170</f>
        <v>3414.77</v>
      </c>
      <c r="S170" s="30">
        <f>+L170+M170+O170</f>
        <v>2752.2</v>
      </c>
      <c r="T170" s="30">
        <f>+G170-R170</f>
        <v>14585.23</v>
      </c>
    </row>
    <row r="171" spans="1:20" s="32" customFormat="1" ht="60" customHeight="1" x14ac:dyDescent="0.2">
      <c r="A171" s="69" t="s">
        <v>816</v>
      </c>
      <c r="B171" s="26" t="s">
        <v>1346</v>
      </c>
      <c r="C171" s="27" t="s">
        <v>742</v>
      </c>
      <c r="D171" s="28" t="s">
        <v>5</v>
      </c>
      <c r="E171" s="27" t="s">
        <v>730</v>
      </c>
      <c r="F171" s="29" t="s">
        <v>760</v>
      </c>
      <c r="G171" s="30">
        <v>110000</v>
      </c>
      <c r="H171" s="31">
        <v>14457.62</v>
      </c>
      <c r="I171" s="30">
        <v>25</v>
      </c>
      <c r="J171" s="38"/>
      <c r="K171" s="30">
        <f t="shared" ref="K171:K172" si="170">+G171*2.87%</f>
        <v>3157</v>
      </c>
      <c r="L171" s="30">
        <f t="shared" ref="L171:L172" si="171">+G171*7.1%</f>
        <v>7809.9999999999991</v>
      </c>
      <c r="M171" s="30">
        <f t="shared" ref="M171:M172" si="172">+G171*1.1%</f>
        <v>1210.0000000000002</v>
      </c>
      <c r="N171" s="30">
        <f t="shared" ref="N171:N172" si="173">+G171*3.04%</f>
        <v>3344</v>
      </c>
      <c r="O171" s="30">
        <f t="shared" ref="O171:O172" si="174">+G171*7.09%</f>
        <v>7799.0000000000009</v>
      </c>
      <c r="P171" s="30"/>
      <c r="Q171" s="30">
        <f t="shared" ref="Q171:Q172" si="175">+K171+L171+M171+N171+O171+P171</f>
        <v>23320</v>
      </c>
      <c r="R171" s="30">
        <f t="shared" ref="R171:R172" si="176">+K171+H171+N171+P171+I171+J171</f>
        <v>20983.620000000003</v>
      </c>
      <c r="S171" s="30">
        <f t="shared" ref="S171:S172" si="177">+L171+M171+O171</f>
        <v>16819</v>
      </c>
      <c r="T171" s="30">
        <f t="shared" ref="T171:T172" si="178">+G171-R171</f>
        <v>89016.38</v>
      </c>
    </row>
    <row r="172" spans="1:20" s="32" customFormat="1" ht="60" customHeight="1" x14ac:dyDescent="0.2">
      <c r="A172" s="69" t="s">
        <v>817</v>
      </c>
      <c r="B172" s="26" t="s">
        <v>1326</v>
      </c>
      <c r="C172" s="27" t="s">
        <v>742</v>
      </c>
      <c r="D172" s="28" t="s">
        <v>10</v>
      </c>
      <c r="E172" s="27" t="s">
        <v>729</v>
      </c>
      <c r="F172" s="29" t="s">
        <v>760</v>
      </c>
      <c r="G172" s="30">
        <v>18000</v>
      </c>
      <c r="H172" s="31"/>
      <c r="I172" s="30">
        <v>25</v>
      </c>
      <c r="J172" s="38"/>
      <c r="K172" s="30">
        <f t="shared" si="170"/>
        <v>516.6</v>
      </c>
      <c r="L172" s="30">
        <f t="shared" si="171"/>
        <v>1277.9999999999998</v>
      </c>
      <c r="M172" s="30">
        <f t="shared" si="172"/>
        <v>198.00000000000003</v>
      </c>
      <c r="N172" s="30">
        <f t="shared" si="173"/>
        <v>547.20000000000005</v>
      </c>
      <c r="O172" s="30">
        <f t="shared" si="174"/>
        <v>1276.2</v>
      </c>
      <c r="P172" s="30"/>
      <c r="Q172" s="30">
        <f t="shared" si="175"/>
        <v>3816</v>
      </c>
      <c r="R172" s="30">
        <f t="shared" si="176"/>
        <v>1088.8000000000002</v>
      </c>
      <c r="S172" s="30">
        <f t="shared" si="177"/>
        <v>2752.2</v>
      </c>
      <c r="T172" s="30">
        <f t="shared" si="178"/>
        <v>16911.2</v>
      </c>
    </row>
    <row r="173" spans="1:20" s="32" customFormat="1" ht="60" customHeight="1" x14ac:dyDescent="0.2">
      <c r="A173" s="69" t="s">
        <v>818</v>
      </c>
      <c r="B173" s="26" t="s">
        <v>1391</v>
      </c>
      <c r="C173" s="27" t="s">
        <v>742</v>
      </c>
      <c r="D173" s="28" t="s">
        <v>1392</v>
      </c>
      <c r="E173" s="27" t="s">
        <v>730</v>
      </c>
      <c r="F173" s="29" t="s">
        <v>760</v>
      </c>
      <c r="G173" s="30">
        <v>40000</v>
      </c>
      <c r="H173" s="31">
        <v>442.65</v>
      </c>
      <c r="I173" s="30">
        <v>25</v>
      </c>
      <c r="J173" s="38"/>
      <c r="K173" s="30">
        <f t="shared" ref="K173:K179" si="179">+G173*2.87%</f>
        <v>1148</v>
      </c>
      <c r="L173" s="30">
        <f t="shared" ref="L173:L179" si="180">+G173*7.1%</f>
        <v>2839.9999999999995</v>
      </c>
      <c r="M173" s="30">
        <f t="shared" ref="M173:M179" si="181">+G173*1.1%</f>
        <v>440.00000000000006</v>
      </c>
      <c r="N173" s="30">
        <f t="shared" ref="N173:N179" si="182">+G173*3.04%</f>
        <v>1216</v>
      </c>
      <c r="O173" s="30">
        <f t="shared" ref="O173:O179" si="183">+G173*7.09%</f>
        <v>2836</v>
      </c>
      <c r="P173" s="30"/>
      <c r="Q173" s="30">
        <f t="shared" ref="Q173:Q179" si="184">+K173+L173+M173+N173+O173+P173</f>
        <v>8480</v>
      </c>
      <c r="R173" s="30">
        <f t="shared" ref="R173:R179" si="185">+K173+H173+N173+P173+I173+J173</f>
        <v>2831.65</v>
      </c>
      <c r="S173" s="30">
        <f t="shared" ref="S173:S179" si="186">+L173+M173+O173</f>
        <v>6116</v>
      </c>
      <c r="T173" s="30">
        <f t="shared" ref="T173:T179" si="187">+G173-R173</f>
        <v>37168.35</v>
      </c>
    </row>
    <row r="174" spans="1:20" s="32" customFormat="1" ht="60" customHeight="1" x14ac:dyDescent="0.2">
      <c r="A174" s="69" t="s">
        <v>819</v>
      </c>
      <c r="B174" s="26" t="s">
        <v>1393</v>
      </c>
      <c r="C174" s="27" t="s">
        <v>742</v>
      </c>
      <c r="D174" s="28" t="s">
        <v>554</v>
      </c>
      <c r="E174" s="27" t="s">
        <v>730</v>
      </c>
      <c r="F174" s="29" t="s">
        <v>760</v>
      </c>
      <c r="G174" s="30">
        <v>35000</v>
      </c>
      <c r="H174" s="31"/>
      <c r="I174" s="30">
        <v>25</v>
      </c>
      <c r="J174" s="38"/>
      <c r="K174" s="30">
        <f t="shared" si="179"/>
        <v>1004.5</v>
      </c>
      <c r="L174" s="30">
        <f t="shared" si="180"/>
        <v>2485</v>
      </c>
      <c r="M174" s="30">
        <f t="shared" si="181"/>
        <v>385.00000000000006</v>
      </c>
      <c r="N174" s="30">
        <f t="shared" si="182"/>
        <v>1064</v>
      </c>
      <c r="O174" s="30">
        <f t="shared" si="183"/>
        <v>2481.5</v>
      </c>
      <c r="P174" s="30"/>
      <c r="Q174" s="30">
        <f t="shared" si="184"/>
        <v>7420</v>
      </c>
      <c r="R174" s="30">
        <f t="shared" si="185"/>
        <v>2093.5</v>
      </c>
      <c r="S174" s="30">
        <f t="shared" si="186"/>
        <v>5351.5</v>
      </c>
      <c r="T174" s="30">
        <f t="shared" si="187"/>
        <v>32906.5</v>
      </c>
    </row>
    <row r="175" spans="1:20" s="32" customFormat="1" ht="60" customHeight="1" x14ac:dyDescent="0.2">
      <c r="A175" s="69" t="s">
        <v>820</v>
      </c>
      <c r="B175" s="26" t="s">
        <v>1394</v>
      </c>
      <c r="C175" s="27" t="s">
        <v>742</v>
      </c>
      <c r="D175" s="28" t="s">
        <v>554</v>
      </c>
      <c r="E175" s="27" t="s">
        <v>730</v>
      </c>
      <c r="F175" s="29" t="s">
        <v>760</v>
      </c>
      <c r="G175" s="30">
        <v>30000</v>
      </c>
      <c r="H175" s="31"/>
      <c r="I175" s="30">
        <v>25</v>
      </c>
      <c r="J175" s="38"/>
      <c r="K175" s="30">
        <f t="shared" si="179"/>
        <v>861</v>
      </c>
      <c r="L175" s="30">
        <f t="shared" si="180"/>
        <v>2130</v>
      </c>
      <c r="M175" s="30">
        <f t="shared" si="181"/>
        <v>330.00000000000006</v>
      </c>
      <c r="N175" s="30">
        <f t="shared" si="182"/>
        <v>912</v>
      </c>
      <c r="O175" s="30">
        <f t="shared" si="183"/>
        <v>2127</v>
      </c>
      <c r="P175" s="30"/>
      <c r="Q175" s="30">
        <f t="shared" si="184"/>
        <v>6360</v>
      </c>
      <c r="R175" s="30">
        <f t="shared" si="185"/>
        <v>1798</v>
      </c>
      <c r="S175" s="30">
        <f t="shared" si="186"/>
        <v>4587</v>
      </c>
      <c r="T175" s="30">
        <f t="shared" si="187"/>
        <v>28202</v>
      </c>
    </row>
    <row r="176" spans="1:20" s="32" customFormat="1" ht="60" customHeight="1" x14ac:dyDescent="0.2">
      <c r="A176" s="69" t="s">
        <v>821</v>
      </c>
      <c r="B176" s="26" t="s">
        <v>1421</v>
      </c>
      <c r="C176" s="27" t="s">
        <v>742</v>
      </c>
      <c r="D176" s="28" t="s">
        <v>10</v>
      </c>
      <c r="E176" s="27" t="s">
        <v>729</v>
      </c>
      <c r="F176" s="29" t="s">
        <v>760</v>
      </c>
      <c r="G176" s="30">
        <v>18000</v>
      </c>
      <c r="H176" s="31"/>
      <c r="I176" s="30">
        <v>25</v>
      </c>
      <c r="J176" s="38"/>
      <c r="K176" s="30">
        <f t="shared" si="179"/>
        <v>516.6</v>
      </c>
      <c r="L176" s="30">
        <f t="shared" si="180"/>
        <v>1277.9999999999998</v>
      </c>
      <c r="M176" s="30">
        <f t="shared" si="181"/>
        <v>198.00000000000003</v>
      </c>
      <c r="N176" s="30">
        <f t="shared" si="182"/>
        <v>547.20000000000005</v>
      </c>
      <c r="O176" s="30">
        <f t="shared" si="183"/>
        <v>1276.2</v>
      </c>
      <c r="P176" s="30"/>
      <c r="Q176" s="30">
        <f t="shared" si="184"/>
        <v>3816</v>
      </c>
      <c r="R176" s="30">
        <f t="shared" si="185"/>
        <v>1088.8000000000002</v>
      </c>
      <c r="S176" s="30">
        <f t="shared" si="186"/>
        <v>2752.2</v>
      </c>
      <c r="T176" s="30">
        <f t="shared" si="187"/>
        <v>16911.2</v>
      </c>
    </row>
    <row r="177" spans="1:20" s="32" customFormat="1" ht="60" customHeight="1" x14ac:dyDescent="0.2">
      <c r="A177" s="69" t="s">
        <v>822</v>
      </c>
      <c r="B177" s="26" t="s">
        <v>1422</v>
      </c>
      <c r="C177" s="27" t="s">
        <v>742</v>
      </c>
      <c r="D177" s="28" t="s">
        <v>10</v>
      </c>
      <c r="E177" s="27" t="s">
        <v>729</v>
      </c>
      <c r="F177" s="29" t="s">
        <v>760</v>
      </c>
      <c r="G177" s="30">
        <v>18000</v>
      </c>
      <c r="H177" s="31"/>
      <c r="I177" s="30">
        <v>25</v>
      </c>
      <c r="J177" s="38"/>
      <c r="K177" s="30">
        <f t="shared" ref="K177:K178" si="188">+G177*2.87%</f>
        <v>516.6</v>
      </c>
      <c r="L177" s="30">
        <f t="shared" ref="L177:L178" si="189">+G177*7.1%</f>
        <v>1277.9999999999998</v>
      </c>
      <c r="M177" s="30">
        <f t="shared" ref="M177:M178" si="190">+G177*1.1%</f>
        <v>198.00000000000003</v>
      </c>
      <c r="N177" s="30">
        <f t="shared" ref="N177:N178" si="191">+G177*3.04%</f>
        <v>547.20000000000005</v>
      </c>
      <c r="O177" s="30">
        <f t="shared" ref="O177:O178" si="192">+G177*7.09%</f>
        <v>1276.2</v>
      </c>
      <c r="P177" s="30"/>
      <c r="Q177" s="30">
        <f t="shared" ref="Q177:Q178" si="193">+K177+L177+M177+N177+O177+P177</f>
        <v>3816</v>
      </c>
      <c r="R177" s="30">
        <f t="shared" ref="R177:R178" si="194">+K177+H177+N177+P177+I177+J177</f>
        <v>1088.8000000000002</v>
      </c>
      <c r="S177" s="30">
        <f t="shared" ref="S177:S178" si="195">+L177+M177+O177</f>
        <v>2752.2</v>
      </c>
      <c r="T177" s="30">
        <f t="shared" ref="T177:T178" si="196">+G177-R177</f>
        <v>16911.2</v>
      </c>
    </row>
    <row r="178" spans="1:20" s="32" customFormat="1" ht="60" customHeight="1" x14ac:dyDescent="0.2">
      <c r="A178" s="69" t="s">
        <v>823</v>
      </c>
      <c r="B178" s="26" t="s">
        <v>1423</v>
      </c>
      <c r="C178" s="27" t="s">
        <v>742</v>
      </c>
      <c r="D178" s="28" t="s">
        <v>10</v>
      </c>
      <c r="E178" s="27" t="s">
        <v>730</v>
      </c>
      <c r="F178" s="29" t="s">
        <v>760</v>
      </c>
      <c r="G178" s="30">
        <v>18000</v>
      </c>
      <c r="H178" s="31"/>
      <c r="I178" s="30">
        <v>25</v>
      </c>
      <c r="J178" s="38"/>
      <c r="K178" s="30">
        <f t="shared" si="188"/>
        <v>516.6</v>
      </c>
      <c r="L178" s="30">
        <f t="shared" si="189"/>
        <v>1277.9999999999998</v>
      </c>
      <c r="M178" s="30">
        <f t="shared" si="190"/>
        <v>198.00000000000003</v>
      </c>
      <c r="N178" s="30">
        <f t="shared" si="191"/>
        <v>547.20000000000005</v>
      </c>
      <c r="O178" s="30">
        <f t="shared" si="192"/>
        <v>1276.2</v>
      </c>
      <c r="P178" s="30"/>
      <c r="Q178" s="30">
        <f t="shared" si="193"/>
        <v>3816</v>
      </c>
      <c r="R178" s="30">
        <f t="shared" si="194"/>
        <v>1088.8000000000002</v>
      </c>
      <c r="S178" s="30">
        <f t="shared" si="195"/>
        <v>2752.2</v>
      </c>
      <c r="T178" s="30">
        <f t="shared" si="196"/>
        <v>16911.2</v>
      </c>
    </row>
    <row r="179" spans="1:20" s="32" customFormat="1" ht="60" customHeight="1" x14ac:dyDescent="0.2">
      <c r="A179" s="69" t="s">
        <v>824</v>
      </c>
      <c r="B179" s="26" t="s">
        <v>510</v>
      </c>
      <c r="C179" s="27" t="s">
        <v>743</v>
      </c>
      <c r="D179" s="28" t="s">
        <v>352</v>
      </c>
      <c r="E179" s="27" t="s">
        <v>730</v>
      </c>
      <c r="F179" s="29" t="s">
        <v>760</v>
      </c>
      <c r="G179" s="30">
        <v>24000</v>
      </c>
      <c r="H179" s="31"/>
      <c r="I179" s="30">
        <v>25</v>
      </c>
      <c r="J179" s="38"/>
      <c r="K179" s="30">
        <f t="shared" si="179"/>
        <v>688.8</v>
      </c>
      <c r="L179" s="30">
        <f t="shared" si="180"/>
        <v>1703.9999999999998</v>
      </c>
      <c r="M179" s="30">
        <f t="shared" si="181"/>
        <v>264</v>
      </c>
      <c r="N179" s="30">
        <f t="shared" si="182"/>
        <v>729.6</v>
      </c>
      <c r="O179" s="30">
        <f t="shared" si="183"/>
        <v>1701.6000000000001</v>
      </c>
      <c r="P179" s="30"/>
      <c r="Q179" s="30">
        <f t="shared" si="184"/>
        <v>5088</v>
      </c>
      <c r="R179" s="30">
        <f t="shared" si="185"/>
        <v>1443.4</v>
      </c>
      <c r="S179" s="30">
        <f t="shared" si="186"/>
        <v>3669.6</v>
      </c>
      <c r="T179" s="30">
        <f t="shared" si="187"/>
        <v>22556.6</v>
      </c>
    </row>
    <row r="180" spans="1:20" s="32" customFormat="1" ht="60" customHeight="1" x14ac:dyDescent="0.2">
      <c r="A180" s="69" t="s">
        <v>825</v>
      </c>
      <c r="B180" s="26" t="s">
        <v>364</v>
      </c>
      <c r="C180" s="27" t="s">
        <v>743</v>
      </c>
      <c r="D180" s="28" t="s">
        <v>351</v>
      </c>
      <c r="E180" s="27" t="s">
        <v>730</v>
      </c>
      <c r="F180" s="29" t="s">
        <v>760</v>
      </c>
      <c r="G180" s="30">
        <v>23023</v>
      </c>
      <c r="H180" s="31"/>
      <c r="I180" s="30">
        <v>25</v>
      </c>
      <c r="J180" s="38"/>
      <c r="K180" s="30">
        <f t="shared" si="144"/>
        <v>660.76009999999997</v>
      </c>
      <c r="L180" s="30">
        <f t="shared" si="145"/>
        <v>1634.6329999999998</v>
      </c>
      <c r="M180" s="30">
        <f t="shared" si="146"/>
        <v>253.25300000000001</v>
      </c>
      <c r="N180" s="30">
        <f t="shared" si="143"/>
        <v>699.89919999999995</v>
      </c>
      <c r="O180" s="30">
        <f t="shared" si="147"/>
        <v>1632.3307000000002</v>
      </c>
      <c r="P180" s="30"/>
      <c r="Q180" s="30">
        <f t="shared" si="148"/>
        <v>4880.8760000000002</v>
      </c>
      <c r="R180" s="30">
        <f t="shared" si="149"/>
        <v>1385.6592999999998</v>
      </c>
      <c r="S180" s="30">
        <f t="shared" si="150"/>
        <v>3520.2166999999999</v>
      </c>
      <c r="T180" s="30">
        <f t="shared" si="151"/>
        <v>21637.340700000001</v>
      </c>
    </row>
    <row r="181" spans="1:20" s="32" customFormat="1" ht="60" customHeight="1" x14ac:dyDescent="0.2">
      <c r="A181" s="69" t="s">
        <v>826</v>
      </c>
      <c r="B181" s="26" t="s">
        <v>399</v>
      </c>
      <c r="C181" s="27" t="s">
        <v>743</v>
      </c>
      <c r="D181" s="28" t="s">
        <v>372</v>
      </c>
      <c r="E181" s="27" t="s">
        <v>730</v>
      </c>
      <c r="F181" s="29" t="s">
        <v>760</v>
      </c>
      <c r="G181" s="30">
        <v>28255.5</v>
      </c>
      <c r="H181" s="31"/>
      <c r="I181" s="30">
        <v>25</v>
      </c>
      <c r="J181" s="38"/>
      <c r="K181" s="30">
        <f t="shared" si="144"/>
        <v>810.93285000000003</v>
      </c>
      <c r="L181" s="30">
        <f t="shared" si="145"/>
        <v>2006.1404999999997</v>
      </c>
      <c r="M181" s="30">
        <f t="shared" si="146"/>
        <v>310.81050000000005</v>
      </c>
      <c r="N181" s="30">
        <f t="shared" si="143"/>
        <v>858.96720000000005</v>
      </c>
      <c r="O181" s="30">
        <f t="shared" si="147"/>
        <v>2003.3149500000002</v>
      </c>
      <c r="P181" s="30"/>
      <c r="Q181" s="30">
        <f t="shared" si="148"/>
        <v>5990.1660000000002</v>
      </c>
      <c r="R181" s="30">
        <f t="shared" si="149"/>
        <v>1694.9000500000002</v>
      </c>
      <c r="S181" s="30">
        <f t="shared" si="150"/>
        <v>4320.26595</v>
      </c>
      <c r="T181" s="30">
        <f t="shared" si="151"/>
        <v>26560.59995</v>
      </c>
    </row>
    <row r="182" spans="1:20" s="32" customFormat="1" ht="60" customHeight="1" x14ac:dyDescent="0.2">
      <c r="A182" s="69" t="s">
        <v>827</v>
      </c>
      <c r="B182" s="26" t="s">
        <v>1280</v>
      </c>
      <c r="C182" s="27" t="s">
        <v>743</v>
      </c>
      <c r="D182" s="28" t="s">
        <v>372</v>
      </c>
      <c r="E182" s="27" t="s">
        <v>730</v>
      </c>
      <c r="F182" s="29" t="s">
        <v>760</v>
      </c>
      <c r="G182" s="30">
        <v>20000</v>
      </c>
      <c r="H182" s="31"/>
      <c r="I182" s="30">
        <v>25</v>
      </c>
      <c r="J182" s="38"/>
      <c r="K182" s="30">
        <f t="shared" ref="K182" si="197">+G182*2.87%</f>
        <v>574</v>
      </c>
      <c r="L182" s="30">
        <f t="shared" ref="L182" si="198">+G182*7.1%</f>
        <v>1419.9999999999998</v>
      </c>
      <c r="M182" s="30">
        <f t="shared" ref="M182" si="199">+G182*1.1%</f>
        <v>220.00000000000003</v>
      </c>
      <c r="N182" s="30">
        <f t="shared" ref="N182" si="200">+G182*3.04%</f>
        <v>608</v>
      </c>
      <c r="O182" s="30">
        <f t="shared" ref="O182" si="201">+G182*7.09%</f>
        <v>1418</v>
      </c>
      <c r="P182" s="30"/>
      <c r="Q182" s="30">
        <f t="shared" ref="Q182" si="202">+K182+L182+M182+N182+O182+P182</f>
        <v>4240</v>
      </c>
      <c r="R182" s="30">
        <f t="shared" ref="R182" si="203">+K182+H182+N182+P182+I182+J182</f>
        <v>1207</v>
      </c>
      <c r="S182" s="30">
        <f t="shared" ref="S182" si="204">+L182+M182+O182</f>
        <v>3058</v>
      </c>
      <c r="T182" s="30">
        <f t="shared" ref="T182" si="205">+G182-R182</f>
        <v>18793</v>
      </c>
    </row>
    <row r="183" spans="1:20" s="32" customFormat="1" ht="60" customHeight="1" x14ac:dyDescent="0.2">
      <c r="A183" s="69" t="s">
        <v>828</v>
      </c>
      <c r="B183" s="26" t="s">
        <v>522</v>
      </c>
      <c r="C183" s="27" t="s">
        <v>743</v>
      </c>
      <c r="D183" s="28" t="s">
        <v>520</v>
      </c>
      <c r="E183" s="27" t="s">
        <v>730</v>
      </c>
      <c r="F183" s="29" t="s">
        <v>760</v>
      </c>
      <c r="G183" s="30">
        <v>25000</v>
      </c>
      <c r="H183" s="31"/>
      <c r="I183" s="30">
        <v>25</v>
      </c>
      <c r="J183" s="38"/>
      <c r="K183" s="30">
        <f t="shared" si="144"/>
        <v>717.5</v>
      </c>
      <c r="L183" s="30">
        <f t="shared" si="145"/>
        <v>1774.9999999999998</v>
      </c>
      <c r="M183" s="30">
        <f t="shared" si="146"/>
        <v>275</v>
      </c>
      <c r="N183" s="30">
        <f t="shared" si="143"/>
        <v>760</v>
      </c>
      <c r="O183" s="30">
        <f t="shared" si="147"/>
        <v>1772.5000000000002</v>
      </c>
      <c r="P183" s="30"/>
      <c r="Q183" s="30">
        <f t="shared" si="148"/>
        <v>5300</v>
      </c>
      <c r="R183" s="30">
        <f t="shared" si="149"/>
        <v>1502.5</v>
      </c>
      <c r="S183" s="30">
        <f t="shared" si="150"/>
        <v>3822.5</v>
      </c>
      <c r="T183" s="30">
        <f t="shared" si="151"/>
        <v>23497.5</v>
      </c>
    </row>
    <row r="184" spans="1:20" s="32" customFormat="1" ht="60" customHeight="1" x14ac:dyDescent="0.2">
      <c r="A184" s="69" t="s">
        <v>829</v>
      </c>
      <c r="B184" s="26" t="s">
        <v>610</v>
      </c>
      <c r="C184" s="27" t="s">
        <v>743</v>
      </c>
      <c r="D184" s="28" t="s">
        <v>4</v>
      </c>
      <c r="E184" s="27" t="s">
        <v>729</v>
      </c>
      <c r="F184" s="29" t="s">
        <v>760</v>
      </c>
      <c r="G184" s="30">
        <v>22000</v>
      </c>
      <c r="H184" s="31"/>
      <c r="I184" s="30">
        <v>25</v>
      </c>
      <c r="J184" s="38"/>
      <c r="K184" s="30">
        <f>+G184*2.87%</f>
        <v>631.4</v>
      </c>
      <c r="L184" s="30">
        <f>+G184*7.1%</f>
        <v>1561.9999999999998</v>
      </c>
      <c r="M184" s="30">
        <f>+G184*1.1%</f>
        <v>242.00000000000003</v>
      </c>
      <c r="N184" s="30">
        <f>+G184*3.04%</f>
        <v>668.8</v>
      </c>
      <c r="O184" s="30">
        <f>+G184*7.09%</f>
        <v>1559.8000000000002</v>
      </c>
      <c r="P184" s="30"/>
      <c r="Q184" s="30">
        <f>+K184+L184+M184+N184+O184+P184</f>
        <v>4664</v>
      </c>
      <c r="R184" s="30">
        <f>+K184+H184+N184+P184+I184+J184</f>
        <v>1325.1999999999998</v>
      </c>
      <c r="S184" s="30">
        <f>+L184+M184+O184</f>
        <v>3363.8</v>
      </c>
      <c r="T184" s="30">
        <f>+G184-R184</f>
        <v>20674.8</v>
      </c>
    </row>
    <row r="185" spans="1:20" s="32" customFormat="1" ht="60" customHeight="1" x14ac:dyDescent="0.2">
      <c r="A185" s="69" t="s">
        <v>830</v>
      </c>
      <c r="B185" s="26" t="s">
        <v>412</v>
      </c>
      <c r="C185" s="27" t="s">
        <v>743</v>
      </c>
      <c r="D185" s="28" t="s">
        <v>413</v>
      </c>
      <c r="E185" s="27" t="s">
        <v>730</v>
      </c>
      <c r="F185" s="29" t="s">
        <v>760</v>
      </c>
      <c r="G185" s="30">
        <v>97000</v>
      </c>
      <c r="H185" s="31">
        <v>11399.69</v>
      </c>
      <c r="I185" s="30">
        <v>25</v>
      </c>
      <c r="J185" s="38"/>
      <c r="K185" s="30">
        <f t="shared" si="144"/>
        <v>2783.9</v>
      </c>
      <c r="L185" s="30">
        <f t="shared" si="145"/>
        <v>6886.9999999999991</v>
      </c>
      <c r="M185" s="30">
        <f t="shared" si="146"/>
        <v>1067</v>
      </c>
      <c r="N185" s="30">
        <f t="shared" si="143"/>
        <v>2948.8</v>
      </c>
      <c r="O185" s="30">
        <f t="shared" si="147"/>
        <v>6877.3</v>
      </c>
      <c r="P185" s="30"/>
      <c r="Q185" s="30">
        <f t="shared" si="148"/>
        <v>20564</v>
      </c>
      <c r="R185" s="30">
        <f t="shared" si="149"/>
        <v>17157.39</v>
      </c>
      <c r="S185" s="30">
        <f t="shared" si="150"/>
        <v>14831.3</v>
      </c>
      <c r="T185" s="30">
        <f t="shared" si="151"/>
        <v>79842.61</v>
      </c>
    </row>
    <row r="186" spans="1:20" s="32" customFormat="1" ht="60" customHeight="1" x14ac:dyDescent="0.2">
      <c r="A186" s="69" t="s">
        <v>831</v>
      </c>
      <c r="B186" s="26" t="s">
        <v>302</v>
      </c>
      <c r="C186" s="27" t="s">
        <v>743</v>
      </c>
      <c r="D186" s="28" t="s">
        <v>11</v>
      </c>
      <c r="E186" s="27" t="s">
        <v>730</v>
      </c>
      <c r="F186" s="29" t="s">
        <v>760</v>
      </c>
      <c r="G186" s="30">
        <v>21340</v>
      </c>
      <c r="H186" s="31"/>
      <c r="I186" s="30">
        <v>25</v>
      </c>
      <c r="J186" s="38"/>
      <c r="K186" s="30">
        <f t="shared" si="144"/>
        <v>612.45799999999997</v>
      </c>
      <c r="L186" s="30">
        <f t="shared" si="145"/>
        <v>1515.1399999999999</v>
      </c>
      <c r="M186" s="30">
        <f t="shared" si="146"/>
        <v>234.74000000000004</v>
      </c>
      <c r="N186" s="30">
        <f t="shared" si="143"/>
        <v>648.73599999999999</v>
      </c>
      <c r="O186" s="30">
        <f t="shared" si="147"/>
        <v>1513.0060000000001</v>
      </c>
      <c r="P186" s="30"/>
      <c r="Q186" s="30">
        <f t="shared" si="148"/>
        <v>4524.08</v>
      </c>
      <c r="R186" s="30">
        <f t="shared" si="149"/>
        <v>1286.194</v>
      </c>
      <c r="S186" s="30">
        <f t="shared" si="150"/>
        <v>3262.886</v>
      </c>
      <c r="T186" s="30">
        <f t="shared" si="151"/>
        <v>20053.806</v>
      </c>
    </row>
    <row r="187" spans="1:20" s="32" customFormat="1" ht="60" customHeight="1" x14ac:dyDescent="0.2">
      <c r="A187" s="69" t="s">
        <v>832</v>
      </c>
      <c r="B187" s="26" t="s">
        <v>280</v>
      </c>
      <c r="C187" s="27" t="s">
        <v>743</v>
      </c>
      <c r="D187" s="28" t="s">
        <v>128</v>
      </c>
      <c r="E187" s="27" t="s">
        <v>730</v>
      </c>
      <c r="F187" s="29" t="s">
        <v>760</v>
      </c>
      <c r="G187" s="30">
        <v>18000</v>
      </c>
      <c r="H187" s="31"/>
      <c r="I187" s="30">
        <v>25</v>
      </c>
      <c r="J187" s="38"/>
      <c r="K187" s="30">
        <f t="shared" si="144"/>
        <v>516.6</v>
      </c>
      <c r="L187" s="30">
        <f t="shared" si="145"/>
        <v>1277.9999999999998</v>
      </c>
      <c r="M187" s="30">
        <f t="shared" si="146"/>
        <v>198.00000000000003</v>
      </c>
      <c r="N187" s="30">
        <f t="shared" si="143"/>
        <v>547.20000000000005</v>
      </c>
      <c r="O187" s="30">
        <f t="shared" si="147"/>
        <v>1276.2</v>
      </c>
      <c r="P187" s="30"/>
      <c r="Q187" s="30">
        <f t="shared" si="148"/>
        <v>3816</v>
      </c>
      <c r="R187" s="30">
        <f t="shared" si="149"/>
        <v>1088.8000000000002</v>
      </c>
      <c r="S187" s="30">
        <f t="shared" si="150"/>
        <v>2752.2</v>
      </c>
      <c r="T187" s="30">
        <f t="shared" si="151"/>
        <v>16911.2</v>
      </c>
    </row>
    <row r="188" spans="1:20" s="32" customFormat="1" ht="60" customHeight="1" x14ac:dyDescent="0.2">
      <c r="A188" s="69" t="s">
        <v>833</v>
      </c>
      <c r="B188" s="26" t="s">
        <v>102</v>
      </c>
      <c r="C188" s="27" t="s">
        <v>743</v>
      </c>
      <c r="D188" s="28" t="s">
        <v>128</v>
      </c>
      <c r="E188" s="27" t="s">
        <v>730</v>
      </c>
      <c r="F188" s="29" t="s">
        <v>760</v>
      </c>
      <c r="G188" s="30">
        <v>18000</v>
      </c>
      <c r="H188" s="31"/>
      <c r="I188" s="30">
        <v>25</v>
      </c>
      <c r="J188" s="38">
        <v>1000</v>
      </c>
      <c r="K188" s="30">
        <f t="shared" si="144"/>
        <v>516.6</v>
      </c>
      <c r="L188" s="30">
        <f t="shared" si="145"/>
        <v>1277.9999999999998</v>
      </c>
      <c r="M188" s="30">
        <f t="shared" si="146"/>
        <v>198.00000000000003</v>
      </c>
      <c r="N188" s="30">
        <f t="shared" si="143"/>
        <v>547.20000000000005</v>
      </c>
      <c r="O188" s="30">
        <f t="shared" si="147"/>
        <v>1276.2</v>
      </c>
      <c r="P188" s="30"/>
      <c r="Q188" s="30">
        <f t="shared" si="148"/>
        <v>3816</v>
      </c>
      <c r="R188" s="30">
        <f t="shared" si="149"/>
        <v>2088.8000000000002</v>
      </c>
      <c r="S188" s="30">
        <f t="shared" si="150"/>
        <v>2752.2</v>
      </c>
      <c r="T188" s="30">
        <f t="shared" si="151"/>
        <v>15911.2</v>
      </c>
    </row>
    <row r="189" spans="1:20" s="32" customFormat="1" ht="60" customHeight="1" x14ac:dyDescent="0.2">
      <c r="A189" s="69" t="s">
        <v>834</v>
      </c>
      <c r="B189" s="26" t="s">
        <v>207</v>
      </c>
      <c r="C189" s="27" t="s">
        <v>743</v>
      </c>
      <c r="D189" s="28" t="s">
        <v>309</v>
      </c>
      <c r="E189" s="27" t="s">
        <v>730</v>
      </c>
      <c r="F189" s="29" t="s">
        <v>760</v>
      </c>
      <c r="G189" s="30">
        <v>28255.5</v>
      </c>
      <c r="H189" s="31"/>
      <c r="I189" s="30">
        <v>25</v>
      </c>
      <c r="J189" s="38"/>
      <c r="K189" s="30">
        <f t="shared" si="144"/>
        <v>810.93285000000003</v>
      </c>
      <c r="L189" s="30">
        <f t="shared" si="145"/>
        <v>2006.1404999999997</v>
      </c>
      <c r="M189" s="30">
        <f t="shared" si="146"/>
        <v>310.81050000000005</v>
      </c>
      <c r="N189" s="30">
        <f t="shared" si="143"/>
        <v>858.96720000000005</v>
      </c>
      <c r="O189" s="30">
        <f t="shared" si="147"/>
        <v>2003.3149500000002</v>
      </c>
      <c r="P189" s="30"/>
      <c r="Q189" s="30">
        <f t="shared" si="148"/>
        <v>5990.1660000000002</v>
      </c>
      <c r="R189" s="30">
        <f t="shared" si="149"/>
        <v>1694.9000500000002</v>
      </c>
      <c r="S189" s="30">
        <f t="shared" si="150"/>
        <v>4320.26595</v>
      </c>
      <c r="T189" s="30">
        <f t="shared" si="151"/>
        <v>26560.59995</v>
      </c>
    </row>
    <row r="190" spans="1:20" s="32" customFormat="1" ht="60" customHeight="1" x14ac:dyDescent="0.2">
      <c r="A190" s="69" t="s">
        <v>835</v>
      </c>
      <c r="B190" s="26" t="s">
        <v>208</v>
      </c>
      <c r="C190" s="27" t="s">
        <v>743</v>
      </c>
      <c r="D190" s="28" t="s">
        <v>126</v>
      </c>
      <c r="E190" s="27" t="s">
        <v>730</v>
      </c>
      <c r="F190" s="29" t="s">
        <v>760</v>
      </c>
      <c r="G190" s="30">
        <v>18000</v>
      </c>
      <c r="H190" s="31"/>
      <c r="I190" s="30">
        <v>25</v>
      </c>
      <c r="J190" s="38"/>
      <c r="K190" s="30">
        <f t="shared" si="144"/>
        <v>516.6</v>
      </c>
      <c r="L190" s="30">
        <f t="shared" si="145"/>
        <v>1277.9999999999998</v>
      </c>
      <c r="M190" s="30">
        <f t="shared" si="146"/>
        <v>198.00000000000003</v>
      </c>
      <c r="N190" s="30">
        <f t="shared" si="143"/>
        <v>547.20000000000005</v>
      </c>
      <c r="O190" s="30">
        <f t="shared" si="147"/>
        <v>1276.2</v>
      </c>
      <c r="P190" s="30"/>
      <c r="Q190" s="30">
        <f t="shared" si="148"/>
        <v>3816</v>
      </c>
      <c r="R190" s="30">
        <f t="shared" si="149"/>
        <v>1088.8000000000002</v>
      </c>
      <c r="S190" s="30">
        <f t="shared" si="150"/>
        <v>2752.2</v>
      </c>
      <c r="T190" s="30">
        <f t="shared" si="151"/>
        <v>16911.2</v>
      </c>
    </row>
    <row r="191" spans="1:20" s="32" customFormat="1" ht="60" customHeight="1" x14ac:dyDescent="0.2">
      <c r="A191" s="69" t="s">
        <v>836</v>
      </c>
      <c r="B191" s="26" t="s">
        <v>281</v>
      </c>
      <c r="C191" s="27" t="s">
        <v>743</v>
      </c>
      <c r="D191" s="28" t="s">
        <v>310</v>
      </c>
      <c r="E191" s="27" t="s">
        <v>730</v>
      </c>
      <c r="F191" s="29" t="s">
        <v>760</v>
      </c>
      <c r="G191" s="30">
        <v>18418.400000000001</v>
      </c>
      <c r="H191" s="31"/>
      <c r="I191" s="30">
        <v>25</v>
      </c>
      <c r="J191" s="38">
        <v>4000</v>
      </c>
      <c r="K191" s="30">
        <f t="shared" si="144"/>
        <v>528.60808000000009</v>
      </c>
      <c r="L191" s="30">
        <f t="shared" si="145"/>
        <v>1307.7064</v>
      </c>
      <c r="M191" s="30">
        <f t="shared" si="146"/>
        <v>202.60240000000005</v>
      </c>
      <c r="N191" s="30">
        <f t="shared" si="143"/>
        <v>559.9193600000001</v>
      </c>
      <c r="O191" s="30">
        <f t="shared" si="147"/>
        <v>1305.8645600000002</v>
      </c>
      <c r="P191" s="30"/>
      <c r="Q191" s="30">
        <f t="shared" si="148"/>
        <v>3904.7008000000005</v>
      </c>
      <c r="R191" s="30">
        <f t="shared" si="149"/>
        <v>5113.5274399999998</v>
      </c>
      <c r="S191" s="30">
        <f t="shared" si="150"/>
        <v>2816.1733600000002</v>
      </c>
      <c r="T191" s="30">
        <f t="shared" si="151"/>
        <v>13304.872560000002</v>
      </c>
    </row>
    <row r="192" spans="1:20" s="32" customFormat="1" ht="60" customHeight="1" x14ac:dyDescent="0.2">
      <c r="A192" s="69" t="s">
        <v>837</v>
      </c>
      <c r="B192" s="26" t="s">
        <v>305</v>
      </c>
      <c r="C192" s="27" t="s">
        <v>743</v>
      </c>
      <c r="D192" s="28" t="s">
        <v>6</v>
      </c>
      <c r="E192" s="27" t="s">
        <v>730</v>
      </c>
      <c r="F192" s="29" t="s">
        <v>760</v>
      </c>
      <c r="G192" s="30">
        <v>18000</v>
      </c>
      <c r="H192" s="31"/>
      <c r="I192" s="30">
        <v>25</v>
      </c>
      <c r="J192" s="38">
        <v>3885.54</v>
      </c>
      <c r="K192" s="30">
        <f t="shared" si="144"/>
        <v>516.6</v>
      </c>
      <c r="L192" s="30">
        <f t="shared" si="145"/>
        <v>1277.9999999999998</v>
      </c>
      <c r="M192" s="30">
        <f t="shared" si="146"/>
        <v>198.00000000000003</v>
      </c>
      <c r="N192" s="30">
        <f t="shared" si="143"/>
        <v>547.20000000000005</v>
      </c>
      <c r="O192" s="30">
        <f t="shared" si="147"/>
        <v>1276.2</v>
      </c>
      <c r="P192" s="30"/>
      <c r="Q192" s="30">
        <f t="shared" si="148"/>
        <v>3816</v>
      </c>
      <c r="R192" s="30">
        <f t="shared" si="149"/>
        <v>4974.34</v>
      </c>
      <c r="S192" s="30">
        <f t="shared" si="150"/>
        <v>2752.2</v>
      </c>
      <c r="T192" s="30">
        <f t="shared" si="151"/>
        <v>13025.66</v>
      </c>
    </row>
    <row r="193" spans="1:20" s="32" customFormat="1" ht="60" customHeight="1" x14ac:dyDescent="0.2">
      <c r="A193" s="69" t="s">
        <v>838</v>
      </c>
      <c r="B193" s="26" t="s">
        <v>1325</v>
      </c>
      <c r="C193" s="27" t="s">
        <v>743</v>
      </c>
      <c r="D193" s="28" t="s">
        <v>11</v>
      </c>
      <c r="E193" s="27" t="s">
        <v>730</v>
      </c>
      <c r="F193" s="29" t="s">
        <v>760</v>
      </c>
      <c r="G193" s="30">
        <v>20000</v>
      </c>
      <c r="H193" s="31"/>
      <c r="I193" s="30">
        <v>25</v>
      </c>
      <c r="J193" s="38"/>
      <c r="K193" s="30">
        <f t="shared" ref="K193" si="206">+G193*2.87%</f>
        <v>574</v>
      </c>
      <c r="L193" s="30">
        <f t="shared" ref="L193" si="207">+G193*7.1%</f>
        <v>1419.9999999999998</v>
      </c>
      <c r="M193" s="30">
        <f t="shared" ref="M193" si="208">+G193*1.1%</f>
        <v>220.00000000000003</v>
      </c>
      <c r="N193" s="30">
        <f t="shared" ref="N193" si="209">+G193*3.04%</f>
        <v>608</v>
      </c>
      <c r="O193" s="30">
        <f t="shared" ref="O193" si="210">+G193*7.09%</f>
        <v>1418</v>
      </c>
      <c r="P193" s="30"/>
      <c r="Q193" s="30">
        <f t="shared" ref="Q193" si="211">+K193+L193+M193+N193+O193+P193</f>
        <v>4240</v>
      </c>
      <c r="R193" s="30">
        <f t="shared" ref="R193" si="212">+K193+H193+N193+P193+I193+J193</f>
        <v>1207</v>
      </c>
      <c r="S193" s="30">
        <f t="shared" ref="S193" si="213">+L193+M193+O193</f>
        <v>3058</v>
      </c>
      <c r="T193" s="30">
        <f t="shared" ref="T193" si="214">+G193-R193</f>
        <v>18793</v>
      </c>
    </row>
    <row r="194" spans="1:20" s="32" customFormat="1" ht="60" customHeight="1" x14ac:dyDescent="0.2">
      <c r="A194" s="69" t="s">
        <v>839</v>
      </c>
      <c r="B194" s="26" t="s">
        <v>465</v>
      </c>
      <c r="C194" s="27" t="s">
        <v>743</v>
      </c>
      <c r="D194" s="28" t="s">
        <v>350</v>
      </c>
      <c r="E194" s="27" t="s">
        <v>730</v>
      </c>
      <c r="F194" s="29" t="s">
        <v>760</v>
      </c>
      <c r="G194" s="30">
        <v>18000</v>
      </c>
      <c r="H194" s="31"/>
      <c r="I194" s="30">
        <v>25</v>
      </c>
      <c r="J194" s="38"/>
      <c r="K194" s="30">
        <f t="shared" si="144"/>
        <v>516.6</v>
      </c>
      <c r="L194" s="30">
        <f t="shared" si="145"/>
        <v>1277.9999999999998</v>
      </c>
      <c r="M194" s="30">
        <f t="shared" si="146"/>
        <v>198.00000000000003</v>
      </c>
      <c r="N194" s="30">
        <f t="shared" si="143"/>
        <v>547.20000000000005</v>
      </c>
      <c r="O194" s="30">
        <f t="shared" si="147"/>
        <v>1276.2</v>
      </c>
      <c r="P194" s="30"/>
      <c r="Q194" s="30">
        <f t="shared" si="148"/>
        <v>3816</v>
      </c>
      <c r="R194" s="30">
        <f t="shared" si="149"/>
        <v>1088.8000000000002</v>
      </c>
      <c r="S194" s="30">
        <f t="shared" si="150"/>
        <v>2752.2</v>
      </c>
      <c r="T194" s="30">
        <f t="shared" si="151"/>
        <v>16911.2</v>
      </c>
    </row>
    <row r="195" spans="1:20" s="32" customFormat="1" ht="60" customHeight="1" x14ac:dyDescent="0.2">
      <c r="A195" s="69" t="s">
        <v>840</v>
      </c>
      <c r="B195" s="26" t="s">
        <v>389</v>
      </c>
      <c r="C195" s="27" t="s">
        <v>743</v>
      </c>
      <c r="D195" s="28" t="s">
        <v>6</v>
      </c>
      <c r="E195" s="27" t="s">
        <v>730</v>
      </c>
      <c r="F195" s="29" t="s">
        <v>760</v>
      </c>
      <c r="G195" s="30">
        <v>18000</v>
      </c>
      <c r="H195" s="31"/>
      <c r="I195" s="30">
        <v>25</v>
      </c>
      <c r="J195" s="38"/>
      <c r="K195" s="30">
        <f t="shared" si="144"/>
        <v>516.6</v>
      </c>
      <c r="L195" s="30">
        <f t="shared" si="145"/>
        <v>1277.9999999999998</v>
      </c>
      <c r="M195" s="30">
        <f t="shared" si="146"/>
        <v>198.00000000000003</v>
      </c>
      <c r="N195" s="30">
        <f t="shared" si="143"/>
        <v>547.20000000000005</v>
      </c>
      <c r="O195" s="30">
        <f t="shared" si="147"/>
        <v>1276.2</v>
      </c>
      <c r="P195" s="30"/>
      <c r="Q195" s="30">
        <f t="shared" si="148"/>
        <v>3816</v>
      </c>
      <c r="R195" s="30">
        <f t="shared" si="149"/>
        <v>1088.8000000000002</v>
      </c>
      <c r="S195" s="30">
        <f t="shared" si="150"/>
        <v>2752.2</v>
      </c>
      <c r="T195" s="30">
        <f t="shared" si="151"/>
        <v>16911.2</v>
      </c>
    </row>
    <row r="196" spans="1:20" s="32" customFormat="1" ht="60" customHeight="1" x14ac:dyDescent="0.2">
      <c r="A196" s="69" t="s">
        <v>841</v>
      </c>
      <c r="B196" s="26" t="s">
        <v>387</v>
      </c>
      <c r="C196" s="27" t="s">
        <v>743</v>
      </c>
      <c r="D196" s="28" t="s">
        <v>351</v>
      </c>
      <c r="E196" s="27" t="s">
        <v>730</v>
      </c>
      <c r="F196" s="29" t="s">
        <v>760</v>
      </c>
      <c r="G196" s="30">
        <v>20020</v>
      </c>
      <c r="H196" s="31"/>
      <c r="I196" s="30">
        <v>25</v>
      </c>
      <c r="J196" s="38"/>
      <c r="K196" s="30">
        <f t="shared" si="144"/>
        <v>574.57399999999996</v>
      </c>
      <c r="L196" s="30">
        <f t="shared" si="145"/>
        <v>1421.4199999999998</v>
      </c>
      <c r="M196" s="30">
        <f t="shared" si="146"/>
        <v>220.22000000000003</v>
      </c>
      <c r="N196" s="30">
        <f t="shared" si="143"/>
        <v>608.60799999999995</v>
      </c>
      <c r="O196" s="30">
        <f t="shared" si="147"/>
        <v>1419.4180000000001</v>
      </c>
      <c r="P196" s="30"/>
      <c r="Q196" s="30">
        <f t="shared" si="148"/>
        <v>4244.24</v>
      </c>
      <c r="R196" s="30">
        <f t="shared" si="149"/>
        <v>1208.1819999999998</v>
      </c>
      <c r="S196" s="30">
        <f t="shared" si="150"/>
        <v>3061.058</v>
      </c>
      <c r="T196" s="30">
        <f t="shared" si="151"/>
        <v>18811.817999999999</v>
      </c>
    </row>
    <row r="197" spans="1:20" s="32" customFormat="1" ht="60" customHeight="1" x14ac:dyDescent="0.2">
      <c r="A197" s="69" t="s">
        <v>842</v>
      </c>
      <c r="B197" s="26" t="s">
        <v>386</v>
      </c>
      <c r="C197" s="27" t="s">
        <v>743</v>
      </c>
      <c r="D197" s="28" t="s">
        <v>351</v>
      </c>
      <c r="E197" s="27" t="s">
        <v>730</v>
      </c>
      <c r="F197" s="29" t="s">
        <v>760</v>
      </c>
      <c r="G197" s="30">
        <v>20000</v>
      </c>
      <c r="H197" s="31"/>
      <c r="I197" s="30">
        <v>25</v>
      </c>
      <c r="J197" s="38"/>
      <c r="K197" s="30">
        <f t="shared" si="144"/>
        <v>574</v>
      </c>
      <c r="L197" s="30">
        <f t="shared" si="145"/>
        <v>1419.9999999999998</v>
      </c>
      <c r="M197" s="30">
        <f t="shared" si="146"/>
        <v>220.00000000000003</v>
      </c>
      <c r="N197" s="30">
        <f t="shared" si="143"/>
        <v>608</v>
      </c>
      <c r="O197" s="30">
        <f t="shared" si="147"/>
        <v>1418</v>
      </c>
      <c r="P197" s="30"/>
      <c r="Q197" s="30">
        <f t="shared" si="148"/>
        <v>4240</v>
      </c>
      <c r="R197" s="30">
        <f t="shared" si="149"/>
        <v>1207</v>
      </c>
      <c r="S197" s="30">
        <f t="shared" si="150"/>
        <v>3058</v>
      </c>
      <c r="T197" s="30">
        <f t="shared" si="151"/>
        <v>18793</v>
      </c>
    </row>
    <row r="198" spans="1:20" s="32" customFormat="1" ht="60" customHeight="1" x14ac:dyDescent="0.2">
      <c r="A198" s="69" t="s">
        <v>843</v>
      </c>
      <c r="B198" s="26" t="s">
        <v>384</v>
      </c>
      <c r="C198" s="27" t="s">
        <v>743</v>
      </c>
      <c r="D198" s="28" t="s">
        <v>6</v>
      </c>
      <c r="E198" s="27" t="s">
        <v>730</v>
      </c>
      <c r="F198" s="29" t="s">
        <v>760</v>
      </c>
      <c r="G198" s="30">
        <v>18000</v>
      </c>
      <c r="H198" s="31"/>
      <c r="I198" s="30">
        <v>25</v>
      </c>
      <c r="J198" s="38"/>
      <c r="K198" s="30">
        <f t="shared" si="144"/>
        <v>516.6</v>
      </c>
      <c r="L198" s="30">
        <f t="shared" si="145"/>
        <v>1277.9999999999998</v>
      </c>
      <c r="M198" s="30">
        <f t="shared" si="146"/>
        <v>198.00000000000003</v>
      </c>
      <c r="N198" s="30">
        <f t="shared" si="143"/>
        <v>547.20000000000005</v>
      </c>
      <c r="O198" s="30">
        <f t="shared" si="147"/>
        <v>1276.2</v>
      </c>
      <c r="P198" s="30"/>
      <c r="Q198" s="30">
        <f t="shared" si="148"/>
        <v>3816</v>
      </c>
      <c r="R198" s="30">
        <f t="shared" si="149"/>
        <v>1088.8000000000002</v>
      </c>
      <c r="S198" s="30">
        <f t="shared" si="150"/>
        <v>2752.2</v>
      </c>
      <c r="T198" s="30">
        <f t="shared" si="151"/>
        <v>16911.2</v>
      </c>
    </row>
    <row r="199" spans="1:20" s="32" customFormat="1" ht="60" customHeight="1" x14ac:dyDescent="0.2">
      <c r="A199" s="69" t="s">
        <v>844</v>
      </c>
      <c r="B199" s="26" t="s">
        <v>282</v>
      </c>
      <c r="C199" s="27" t="s">
        <v>743</v>
      </c>
      <c r="D199" s="28" t="s">
        <v>309</v>
      </c>
      <c r="E199" s="27" t="s">
        <v>730</v>
      </c>
      <c r="F199" s="29" t="s">
        <v>760</v>
      </c>
      <c r="G199" s="30">
        <v>28255.5</v>
      </c>
      <c r="H199" s="31"/>
      <c r="I199" s="30">
        <v>25</v>
      </c>
      <c r="J199" s="38"/>
      <c r="K199" s="30">
        <f t="shared" si="144"/>
        <v>810.93285000000003</v>
      </c>
      <c r="L199" s="30">
        <f t="shared" si="145"/>
        <v>2006.1404999999997</v>
      </c>
      <c r="M199" s="30">
        <f t="shared" si="146"/>
        <v>310.81050000000005</v>
      </c>
      <c r="N199" s="30">
        <f t="shared" si="143"/>
        <v>858.96720000000005</v>
      </c>
      <c r="O199" s="30">
        <f t="shared" si="147"/>
        <v>2003.3149500000002</v>
      </c>
      <c r="P199" s="30"/>
      <c r="Q199" s="30">
        <f t="shared" si="148"/>
        <v>5990.1660000000002</v>
      </c>
      <c r="R199" s="30">
        <f t="shared" si="149"/>
        <v>1694.9000500000002</v>
      </c>
      <c r="S199" s="30">
        <f t="shared" si="150"/>
        <v>4320.26595</v>
      </c>
      <c r="T199" s="30">
        <f t="shared" si="151"/>
        <v>26560.59995</v>
      </c>
    </row>
    <row r="200" spans="1:20" s="32" customFormat="1" ht="60" customHeight="1" x14ac:dyDescent="0.2">
      <c r="A200" s="69" t="s">
        <v>845</v>
      </c>
      <c r="B200" s="26" t="s">
        <v>283</v>
      </c>
      <c r="C200" s="27" t="s">
        <v>743</v>
      </c>
      <c r="D200" s="28" t="s">
        <v>126</v>
      </c>
      <c r="E200" s="27" t="s">
        <v>730</v>
      </c>
      <c r="F200" s="29" t="s">
        <v>760</v>
      </c>
      <c r="G200" s="30">
        <v>18000</v>
      </c>
      <c r="H200" s="31"/>
      <c r="I200" s="30">
        <v>25</v>
      </c>
      <c r="J200" s="38"/>
      <c r="K200" s="30">
        <f t="shared" si="144"/>
        <v>516.6</v>
      </c>
      <c r="L200" s="30">
        <f t="shared" si="145"/>
        <v>1277.9999999999998</v>
      </c>
      <c r="M200" s="30">
        <f t="shared" si="146"/>
        <v>198.00000000000003</v>
      </c>
      <c r="N200" s="30">
        <f t="shared" si="143"/>
        <v>547.20000000000005</v>
      </c>
      <c r="O200" s="30">
        <f t="shared" si="147"/>
        <v>1276.2</v>
      </c>
      <c r="P200" s="30"/>
      <c r="Q200" s="30">
        <f t="shared" si="148"/>
        <v>3816</v>
      </c>
      <c r="R200" s="30">
        <f t="shared" si="149"/>
        <v>1088.8000000000002</v>
      </c>
      <c r="S200" s="30">
        <f t="shared" si="150"/>
        <v>2752.2</v>
      </c>
      <c r="T200" s="30">
        <f t="shared" si="151"/>
        <v>16911.2</v>
      </c>
    </row>
    <row r="201" spans="1:20" s="32" customFormat="1" ht="60" customHeight="1" x14ac:dyDescent="0.2">
      <c r="A201" s="69" t="s">
        <v>846</v>
      </c>
      <c r="B201" s="26" t="s">
        <v>284</v>
      </c>
      <c r="C201" s="27" t="s">
        <v>743</v>
      </c>
      <c r="D201" s="28" t="s">
        <v>11</v>
      </c>
      <c r="E201" s="27" t="s">
        <v>730</v>
      </c>
      <c r="F201" s="29" t="s">
        <v>760</v>
      </c>
      <c r="G201" s="30">
        <v>23023</v>
      </c>
      <c r="H201" s="31"/>
      <c r="I201" s="30">
        <v>25</v>
      </c>
      <c r="J201" s="38"/>
      <c r="K201" s="30">
        <f t="shared" si="144"/>
        <v>660.76009999999997</v>
      </c>
      <c r="L201" s="30">
        <f t="shared" si="145"/>
        <v>1634.6329999999998</v>
      </c>
      <c r="M201" s="30">
        <f t="shared" si="146"/>
        <v>253.25300000000001</v>
      </c>
      <c r="N201" s="30">
        <f t="shared" si="143"/>
        <v>699.89919999999995</v>
      </c>
      <c r="O201" s="30">
        <f t="shared" si="147"/>
        <v>1632.3307000000002</v>
      </c>
      <c r="P201" s="30"/>
      <c r="Q201" s="30">
        <f t="shared" si="148"/>
        <v>4880.8760000000002</v>
      </c>
      <c r="R201" s="30">
        <f t="shared" si="149"/>
        <v>1385.6592999999998</v>
      </c>
      <c r="S201" s="30">
        <f t="shared" si="150"/>
        <v>3520.2166999999999</v>
      </c>
      <c r="T201" s="30">
        <f t="shared" si="151"/>
        <v>21637.340700000001</v>
      </c>
    </row>
    <row r="202" spans="1:20" s="32" customFormat="1" ht="60" customHeight="1" x14ac:dyDescent="0.2">
      <c r="A202" s="69" t="s">
        <v>847</v>
      </c>
      <c r="B202" s="26" t="s">
        <v>209</v>
      </c>
      <c r="C202" s="27" t="s">
        <v>743</v>
      </c>
      <c r="D202" s="28" t="s">
        <v>11</v>
      </c>
      <c r="E202" s="27" t="s">
        <v>730</v>
      </c>
      <c r="F202" s="29" t="s">
        <v>760</v>
      </c>
      <c r="G202" s="30">
        <v>23023</v>
      </c>
      <c r="H202" s="31"/>
      <c r="I202" s="30">
        <v>25</v>
      </c>
      <c r="J202" s="38">
        <v>2000</v>
      </c>
      <c r="K202" s="30">
        <f t="shared" si="144"/>
        <v>660.76009999999997</v>
      </c>
      <c r="L202" s="30">
        <f t="shared" si="145"/>
        <v>1634.6329999999998</v>
      </c>
      <c r="M202" s="30">
        <f t="shared" si="146"/>
        <v>253.25300000000001</v>
      </c>
      <c r="N202" s="30">
        <f t="shared" si="143"/>
        <v>699.89919999999995</v>
      </c>
      <c r="O202" s="30">
        <f t="shared" si="147"/>
        <v>1632.3307000000002</v>
      </c>
      <c r="P202" s="30"/>
      <c r="Q202" s="30">
        <f t="shared" si="148"/>
        <v>4880.8760000000002</v>
      </c>
      <c r="R202" s="30">
        <f t="shared" si="149"/>
        <v>3385.6592999999998</v>
      </c>
      <c r="S202" s="30">
        <f t="shared" si="150"/>
        <v>3520.2166999999999</v>
      </c>
      <c r="T202" s="30">
        <f t="shared" si="151"/>
        <v>19637.340700000001</v>
      </c>
    </row>
    <row r="203" spans="1:20" s="32" customFormat="1" ht="60" customHeight="1" x14ac:dyDescent="0.2">
      <c r="A203" s="69" t="s">
        <v>848</v>
      </c>
      <c r="B203" s="26" t="s">
        <v>297</v>
      </c>
      <c r="C203" s="27" t="s">
        <v>743</v>
      </c>
      <c r="D203" s="28" t="s">
        <v>11</v>
      </c>
      <c r="E203" s="27" t="s">
        <v>730</v>
      </c>
      <c r="F203" s="29" t="s">
        <v>760</v>
      </c>
      <c r="G203" s="30">
        <v>24541</v>
      </c>
      <c r="H203" s="31"/>
      <c r="I203" s="30">
        <v>25</v>
      </c>
      <c r="J203" s="38"/>
      <c r="K203" s="30">
        <f t="shared" si="144"/>
        <v>704.32669999999996</v>
      </c>
      <c r="L203" s="30">
        <f t="shared" si="145"/>
        <v>1742.4109999999998</v>
      </c>
      <c r="M203" s="30">
        <f t="shared" si="146"/>
        <v>269.95100000000002</v>
      </c>
      <c r="N203" s="30">
        <f t="shared" si="143"/>
        <v>746.04639999999995</v>
      </c>
      <c r="O203" s="30">
        <f t="shared" si="147"/>
        <v>1739.9569000000001</v>
      </c>
      <c r="P203" s="30"/>
      <c r="Q203" s="30">
        <f t="shared" si="148"/>
        <v>5202.692</v>
      </c>
      <c r="R203" s="30">
        <f t="shared" si="149"/>
        <v>1475.3730999999998</v>
      </c>
      <c r="S203" s="30">
        <f t="shared" si="150"/>
        <v>3752.3189000000002</v>
      </c>
      <c r="T203" s="30">
        <f t="shared" si="151"/>
        <v>23065.626899999999</v>
      </c>
    </row>
    <row r="204" spans="1:20" s="32" customFormat="1" ht="60" customHeight="1" x14ac:dyDescent="0.2">
      <c r="A204" s="69" t="s">
        <v>849</v>
      </c>
      <c r="B204" s="26" t="s">
        <v>331</v>
      </c>
      <c r="C204" s="27" t="s">
        <v>743</v>
      </c>
      <c r="D204" s="28" t="s">
        <v>350</v>
      </c>
      <c r="E204" s="27" t="s">
        <v>730</v>
      </c>
      <c r="F204" s="29" t="s">
        <v>760</v>
      </c>
      <c r="G204" s="30">
        <v>18975</v>
      </c>
      <c r="H204" s="31"/>
      <c r="I204" s="30">
        <v>25</v>
      </c>
      <c r="J204" s="38"/>
      <c r="K204" s="30">
        <f t="shared" si="144"/>
        <v>544.58249999999998</v>
      </c>
      <c r="L204" s="30">
        <f t="shared" si="145"/>
        <v>1347.2249999999999</v>
      </c>
      <c r="M204" s="30">
        <f t="shared" si="146"/>
        <v>208.72500000000002</v>
      </c>
      <c r="N204" s="30">
        <f t="shared" si="143"/>
        <v>576.84</v>
      </c>
      <c r="O204" s="30">
        <f t="shared" si="147"/>
        <v>1345.3275000000001</v>
      </c>
      <c r="P204" s="30"/>
      <c r="Q204" s="30">
        <f t="shared" si="148"/>
        <v>4022.7</v>
      </c>
      <c r="R204" s="30">
        <f t="shared" si="149"/>
        <v>1146.4225000000001</v>
      </c>
      <c r="S204" s="30">
        <f t="shared" si="150"/>
        <v>2901.2775000000001</v>
      </c>
      <c r="T204" s="30">
        <f t="shared" si="151"/>
        <v>17828.577499999999</v>
      </c>
    </row>
    <row r="205" spans="1:20" s="32" customFormat="1" ht="60" customHeight="1" x14ac:dyDescent="0.2">
      <c r="A205" s="69" t="s">
        <v>850</v>
      </c>
      <c r="B205" s="26" t="s">
        <v>344</v>
      </c>
      <c r="C205" s="27" t="s">
        <v>743</v>
      </c>
      <c r="D205" s="28" t="s">
        <v>351</v>
      </c>
      <c r="E205" s="27" t="s">
        <v>730</v>
      </c>
      <c r="F205" s="29" t="s">
        <v>760</v>
      </c>
      <c r="G205" s="30">
        <v>23023</v>
      </c>
      <c r="H205" s="31"/>
      <c r="I205" s="30">
        <v>25</v>
      </c>
      <c r="J205" s="38"/>
      <c r="K205" s="30">
        <f t="shared" si="144"/>
        <v>660.76009999999997</v>
      </c>
      <c r="L205" s="30">
        <f t="shared" si="145"/>
        <v>1634.6329999999998</v>
      </c>
      <c r="M205" s="30">
        <f t="shared" si="146"/>
        <v>253.25300000000001</v>
      </c>
      <c r="N205" s="30">
        <f t="shared" si="143"/>
        <v>699.89919999999995</v>
      </c>
      <c r="O205" s="30">
        <f t="shared" si="147"/>
        <v>1632.3307000000002</v>
      </c>
      <c r="P205" s="30"/>
      <c r="Q205" s="30">
        <f t="shared" si="148"/>
        <v>4880.8760000000002</v>
      </c>
      <c r="R205" s="30">
        <f t="shared" si="149"/>
        <v>1385.6592999999998</v>
      </c>
      <c r="S205" s="30">
        <f t="shared" si="150"/>
        <v>3520.2166999999999</v>
      </c>
      <c r="T205" s="30">
        <f t="shared" si="151"/>
        <v>21637.340700000001</v>
      </c>
    </row>
    <row r="206" spans="1:20" s="32" customFormat="1" ht="60" customHeight="1" x14ac:dyDescent="0.2">
      <c r="A206" s="69" t="s">
        <v>851</v>
      </c>
      <c r="B206" s="26" t="s">
        <v>552</v>
      </c>
      <c r="C206" s="27" t="s">
        <v>743</v>
      </c>
      <c r="D206" s="28" t="s">
        <v>351</v>
      </c>
      <c r="E206" s="27" t="s">
        <v>730</v>
      </c>
      <c r="F206" s="29" t="s">
        <v>760</v>
      </c>
      <c r="G206" s="30">
        <v>23023</v>
      </c>
      <c r="H206" s="31"/>
      <c r="I206" s="30">
        <v>25</v>
      </c>
      <c r="J206" s="38"/>
      <c r="K206" s="30">
        <f t="shared" si="144"/>
        <v>660.76009999999997</v>
      </c>
      <c r="L206" s="30">
        <f t="shared" si="145"/>
        <v>1634.6329999999998</v>
      </c>
      <c r="M206" s="30">
        <f t="shared" si="146"/>
        <v>253.25300000000001</v>
      </c>
      <c r="N206" s="30">
        <f t="shared" ref="N206:N290" si="215">+G206*3.04%</f>
        <v>699.89919999999995</v>
      </c>
      <c r="O206" s="30">
        <f t="shared" si="147"/>
        <v>1632.3307000000002</v>
      </c>
      <c r="P206" s="30"/>
      <c r="Q206" s="30">
        <f t="shared" si="148"/>
        <v>4880.8760000000002</v>
      </c>
      <c r="R206" s="30">
        <f t="shared" si="149"/>
        <v>1385.6592999999998</v>
      </c>
      <c r="S206" s="30">
        <f t="shared" si="150"/>
        <v>3520.2166999999999</v>
      </c>
      <c r="T206" s="30">
        <f t="shared" si="151"/>
        <v>21637.340700000001</v>
      </c>
    </row>
    <row r="207" spans="1:20" s="32" customFormat="1" ht="60" customHeight="1" x14ac:dyDescent="0.2">
      <c r="A207" s="69" t="s">
        <v>852</v>
      </c>
      <c r="B207" s="26" t="s">
        <v>588</v>
      </c>
      <c r="C207" s="27" t="s">
        <v>743</v>
      </c>
      <c r="D207" s="28" t="s">
        <v>590</v>
      </c>
      <c r="E207" s="27" t="s">
        <v>730</v>
      </c>
      <c r="F207" s="29" t="s">
        <v>760</v>
      </c>
      <c r="G207" s="30">
        <v>23000</v>
      </c>
      <c r="H207" s="31"/>
      <c r="I207" s="30">
        <v>25</v>
      </c>
      <c r="J207" s="38"/>
      <c r="K207" s="30">
        <f t="shared" si="144"/>
        <v>660.1</v>
      </c>
      <c r="L207" s="30">
        <f t="shared" si="145"/>
        <v>1632.9999999999998</v>
      </c>
      <c r="M207" s="30">
        <f t="shared" si="146"/>
        <v>253.00000000000003</v>
      </c>
      <c r="N207" s="30">
        <f t="shared" si="215"/>
        <v>699.2</v>
      </c>
      <c r="O207" s="30">
        <f t="shared" si="147"/>
        <v>1630.7</v>
      </c>
      <c r="P207" s="30"/>
      <c r="Q207" s="30">
        <f t="shared" si="148"/>
        <v>4876</v>
      </c>
      <c r="R207" s="30">
        <f t="shared" si="149"/>
        <v>1384.3000000000002</v>
      </c>
      <c r="S207" s="30">
        <f t="shared" si="150"/>
        <v>3516.7</v>
      </c>
      <c r="T207" s="30">
        <f t="shared" si="151"/>
        <v>21615.7</v>
      </c>
    </row>
    <row r="208" spans="1:20" s="32" customFormat="1" ht="60" customHeight="1" x14ac:dyDescent="0.2">
      <c r="A208" s="69" t="s">
        <v>853</v>
      </c>
      <c r="B208" s="26" t="s">
        <v>589</v>
      </c>
      <c r="C208" s="27" t="s">
        <v>743</v>
      </c>
      <c r="D208" s="28" t="s">
        <v>590</v>
      </c>
      <c r="E208" s="27" t="s">
        <v>730</v>
      </c>
      <c r="F208" s="29" t="s">
        <v>760</v>
      </c>
      <c r="G208" s="30">
        <v>25000</v>
      </c>
      <c r="H208" s="31"/>
      <c r="I208" s="30">
        <v>25</v>
      </c>
      <c r="J208" s="38"/>
      <c r="K208" s="30">
        <f t="shared" si="144"/>
        <v>717.5</v>
      </c>
      <c r="L208" s="30">
        <f t="shared" si="145"/>
        <v>1774.9999999999998</v>
      </c>
      <c r="M208" s="30">
        <f t="shared" si="146"/>
        <v>275</v>
      </c>
      <c r="N208" s="30">
        <f t="shared" si="215"/>
        <v>760</v>
      </c>
      <c r="O208" s="30">
        <f t="shared" si="147"/>
        <v>1772.5000000000002</v>
      </c>
      <c r="P208" s="30"/>
      <c r="Q208" s="30">
        <f t="shared" si="148"/>
        <v>5300</v>
      </c>
      <c r="R208" s="30">
        <f t="shared" si="149"/>
        <v>1502.5</v>
      </c>
      <c r="S208" s="30">
        <f t="shared" si="150"/>
        <v>3822.5</v>
      </c>
      <c r="T208" s="30">
        <f t="shared" si="151"/>
        <v>23497.5</v>
      </c>
    </row>
    <row r="209" spans="1:20" s="32" customFormat="1" ht="60" customHeight="1" x14ac:dyDescent="0.2">
      <c r="A209" s="69" t="s">
        <v>854</v>
      </c>
      <c r="B209" s="26" t="s">
        <v>591</v>
      </c>
      <c r="C209" s="27" t="s">
        <v>743</v>
      </c>
      <c r="D209" s="28" t="s">
        <v>313</v>
      </c>
      <c r="E209" s="27" t="s">
        <v>730</v>
      </c>
      <c r="F209" s="29" t="s">
        <v>760</v>
      </c>
      <c r="G209" s="30">
        <v>20000</v>
      </c>
      <c r="H209" s="31"/>
      <c r="I209" s="30">
        <v>25</v>
      </c>
      <c r="J209" s="38">
        <v>2800.01</v>
      </c>
      <c r="K209" s="30">
        <f t="shared" si="144"/>
        <v>574</v>
      </c>
      <c r="L209" s="30">
        <f t="shared" si="145"/>
        <v>1419.9999999999998</v>
      </c>
      <c r="M209" s="30">
        <f t="shared" si="146"/>
        <v>220.00000000000003</v>
      </c>
      <c r="N209" s="30">
        <f t="shared" si="215"/>
        <v>608</v>
      </c>
      <c r="O209" s="30">
        <f t="shared" si="147"/>
        <v>1418</v>
      </c>
      <c r="P209" s="30"/>
      <c r="Q209" s="30">
        <f t="shared" si="148"/>
        <v>4240</v>
      </c>
      <c r="R209" s="30">
        <f t="shared" si="149"/>
        <v>4007.01</v>
      </c>
      <c r="S209" s="30">
        <f t="shared" si="150"/>
        <v>3058</v>
      </c>
      <c r="T209" s="30">
        <f t="shared" si="151"/>
        <v>15992.99</v>
      </c>
    </row>
    <row r="210" spans="1:20" s="32" customFormat="1" ht="60" customHeight="1" x14ac:dyDescent="0.2">
      <c r="A210" s="69" t="s">
        <v>855</v>
      </c>
      <c r="B210" s="26" t="s">
        <v>626</v>
      </c>
      <c r="C210" s="27" t="s">
        <v>743</v>
      </c>
      <c r="D210" s="28" t="s">
        <v>351</v>
      </c>
      <c r="E210" s="27" t="s">
        <v>730</v>
      </c>
      <c r="F210" s="29" t="s">
        <v>760</v>
      </c>
      <c r="G210" s="30">
        <v>20000</v>
      </c>
      <c r="H210" s="31"/>
      <c r="I210" s="30">
        <v>25</v>
      </c>
      <c r="J210" s="38"/>
      <c r="K210" s="30">
        <f t="shared" ref="K210:K291" si="216">+G210*2.87%</f>
        <v>574</v>
      </c>
      <c r="L210" s="30">
        <f t="shared" ref="L210:L291" si="217">+G210*7.1%</f>
        <v>1419.9999999999998</v>
      </c>
      <c r="M210" s="30">
        <f t="shared" ref="M210:M291" si="218">+G210*1.1%</f>
        <v>220.00000000000003</v>
      </c>
      <c r="N210" s="30">
        <f t="shared" si="215"/>
        <v>608</v>
      </c>
      <c r="O210" s="30">
        <f t="shared" ref="O210:O291" si="219">+G210*7.09%</f>
        <v>1418</v>
      </c>
      <c r="P210" s="30"/>
      <c r="Q210" s="30">
        <f t="shared" ref="Q210:Q291" si="220">+K210+L210+M210+N210+O210+P210</f>
        <v>4240</v>
      </c>
      <c r="R210" s="30">
        <f t="shared" ref="R210:R291" si="221">+K210+H210+N210+P210+I210+J210</f>
        <v>1207</v>
      </c>
      <c r="S210" s="30">
        <f t="shared" ref="S210:S291" si="222">+L210+M210+O210</f>
        <v>3058</v>
      </c>
      <c r="T210" s="30">
        <f t="shared" ref="T210:T291" si="223">+G210-R210</f>
        <v>18793</v>
      </c>
    </row>
    <row r="211" spans="1:20" s="32" customFormat="1" ht="60" customHeight="1" x14ac:dyDescent="0.2">
      <c r="A211" s="69" t="s">
        <v>856</v>
      </c>
      <c r="B211" s="26" t="s">
        <v>651</v>
      </c>
      <c r="C211" s="27" t="s">
        <v>743</v>
      </c>
      <c r="D211" s="28" t="s">
        <v>11</v>
      </c>
      <c r="E211" s="27" t="s">
        <v>730</v>
      </c>
      <c r="F211" s="29" t="s">
        <v>760</v>
      </c>
      <c r="G211" s="30">
        <v>20000</v>
      </c>
      <c r="H211" s="31"/>
      <c r="I211" s="30">
        <v>25</v>
      </c>
      <c r="J211" s="38"/>
      <c r="K211" s="30">
        <f t="shared" si="216"/>
        <v>574</v>
      </c>
      <c r="L211" s="30">
        <f t="shared" si="217"/>
        <v>1419.9999999999998</v>
      </c>
      <c r="M211" s="30">
        <f t="shared" si="218"/>
        <v>220.00000000000003</v>
      </c>
      <c r="N211" s="30">
        <f t="shared" si="215"/>
        <v>608</v>
      </c>
      <c r="O211" s="30">
        <f t="shared" si="219"/>
        <v>1418</v>
      </c>
      <c r="P211" s="30"/>
      <c r="Q211" s="30">
        <f t="shared" si="220"/>
        <v>4240</v>
      </c>
      <c r="R211" s="30">
        <f t="shared" si="221"/>
        <v>1207</v>
      </c>
      <c r="S211" s="30">
        <f t="shared" si="222"/>
        <v>3058</v>
      </c>
      <c r="T211" s="30">
        <f t="shared" si="223"/>
        <v>18793</v>
      </c>
    </row>
    <row r="212" spans="1:20" s="32" customFormat="1" ht="60" customHeight="1" x14ac:dyDescent="0.2">
      <c r="A212" s="69" t="s">
        <v>857</v>
      </c>
      <c r="B212" s="26" t="s">
        <v>664</v>
      </c>
      <c r="C212" s="27" t="s">
        <v>743</v>
      </c>
      <c r="D212" s="28" t="s">
        <v>11</v>
      </c>
      <c r="E212" s="27" t="s">
        <v>730</v>
      </c>
      <c r="F212" s="29" t="s">
        <v>760</v>
      </c>
      <c r="G212" s="30">
        <v>20000</v>
      </c>
      <c r="H212" s="31"/>
      <c r="I212" s="30">
        <v>25</v>
      </c>
      <c r="J212" s="38"/>
      <c r="K212" s="30">
        <f t="shared" si="216"/>
        <v>574</v>
      </c>
      <c r="L212" s="30">
        <f t="shared" si="217"/>
        <v>1419.9999999999998</v>
      </c>
      <c r="M212" s="30">
        <f t="shared" si="218"/>
        <v>220.00000000000003</v>
      </c>
      <c r="N212" s="30">
        <f t="shared" si="215"/>
        <v>608</v>
      </c>
      <c r="O212" s="30">
        <f t="shared" si="219"/>
        <v>1418</v>
      </c>
      <c r="P212" s="30"/>
      <c r="Q212" s="30">
        <f t="shared" si="220"/>
        <v>4240</v>
      </c>
      <c r="R212" s="30">
        <f t="shared" si="221"/>
        <v>1207</v>
      </c>
      <c r="S212" s="30">
        <f t="shared" si="222"/>
        <v>3058</v>
      </c>
      <c r="T212" s="30">
        <f t="shared" si="223"/>
        <v>18793</v>
      </c>
    </row>
    <row r="213" spans="1:20" s="32" customFormat="1" ht="60" customHeight="1" x14ac:dyDescent="0.2">
      <c r="A213" s="69" t="s">
        <v>858</v>
      </c>
      <c r="B213" s="26" t="s">
        <v>665</v>
      </c>
      <c r="C213" s="27" t="s">
        <v>743</v>
      </c>
      <c r="D213" s="28" t="s">
        <v>11</v>
      </c>
      <c r="E213" s="27" t="s">
        <v>730</v>
      </c>
      <c r="F213" s="29" t="s">
        <v>760</v>
      </c>
      <c r="G213" s="30">
        <v>25000</v>
      </c>
      <c r="H213" s="31"/>
      <c r="I213" s="30">
        <v>25</v>
      </c>
      <c r="J213" s="38"/>
      <c r="K213" s="30">
        <f t="shared" si="216"/>
        <v>717.5</v>
      </c>
      <c r="L213" s="30">
        <f t="shared" si="217"/>
        <v>1774.9999999999998</v>
      </c>
      <c r="M213" s="30">
        <f t="shared" si="218"/>
        <v>275</v>
      </c>
      <c r="N213" s="30">
        <f t="shared" si="215"/>
        <v>760</v>
      </c>
      <c r="O213" s="30">
        <f t="shared" si="219"/>
        <v>1772.5000000000002</v>
      </c>
      <c r="P213" s="30"/>
      <c r="Q213" s="30">
        <f t="shared" si="220"/>
        <v>5300</v>
      </c>
      <c r="R213" s="30">
        <f t="shared" si="221"/>
        <v>1502.5</v>
      </c>
      <c r="S213" s="30">
        <f t="shared" si="222"/>
        <v>3822.5</v>
      </c>
      <c r="T213" s="30">
        <f t="shared" si="223"/>
        <v>23497.5</v>
      </c>
    </row>
    <row r="214" spans="1:20" s="32" customFormat="1" ht="60" customHeight="1" x14ac:dyDescent="0.2">
      <c r="A214" s="69" t="s">
        <v>859</v>
      </c>
      <c r="B214" s="26" t="s">
        <v>684</v>
      </c>
      <c r="C214" s="27" t="s">
        <v>743</v>
      </c>
      <c r="D214" s="28" t="s">
        <v>11</v>
      </c>
      <c r="E214" s="27" t="s">
        <v>730</v>
      </c>
      <c r="F214" s="29" t="s">
        <v>760</v>
      </c>
      <c r="G214" s="30">
        <v>20000</v>
      </c>
      <c r="H214" s="31"/>
      <c r="I214" s="30">
        <v>25</v>
      </c>
      <c r="J214" s="38"/>
      <c r="K214" s="30">
        <f t="shared" si="216"/>
        <v>574</v>
      </c>
      <c r="L214" s="30">
        <f t="shared" si="217"/>
        <v>1419.9999999999998</v>
      </c>
      <c r="M214" s="30">
        <f t="shared" si="218"/>
        <v>220.00000000000003</v>
      </c>
      <c r="N214" s="30">
        <f t="shared" si="215"/>
        <v>608</v>
      </c>
      <c r="O214" s="30">
        <f t="shared" si="219"/>
        <v>1418</v>
      </c>
      <c r="P214" s="30"/>
      <c r="Q214" s="30">
        <f t="shared" si="220"/>
        <v>4240</v>
      </c>
      <c r="R214" s="30">
        <f t="shared" si="221"/>
        <v>1207</v>
      </c>
      <c r="S214" s="30">
        <f t="shared" si="222"/>
        <v>3058</v>
      </c>
      <c r="T214" s="30">
        <f t="shared" si="223"/>
        <v>18793</v>
      </c>
    </row>
    <row r="215" spans="1:20" s="32" customFormat="1" ht="60" customHeight="1" x14ac:dyDescent="0.2">
      <c r="A215" s="69" t="s">
        <v>860</v>
      </c>
      <c r="B215" s="26" t="s">
        <v>708</v>
      </c>
      <c r="C215" s="27" t="s">
        <v>743</v>
      </c>
      <c r="D215" s="28" t="s">
        <v>590</v>
      </c>
      <c r="E215" s="27" t="s">
        <v>730</v>
      </c>
      <c r="F215" s="29" t="s">
        <v>760</v>
      </c>
      <c r="G215" s="30">
        <v>27000</v>
      </c>
      <c r="H215" s="31"/>
      <c r="I215" s="30">
        <v>25</v>
      </c>
      <c r="J215" s="38"/>
      <c r="K215" s="30">
        <f t="shared" si="216"/>
        <v>774.9</v>
      </c>
      <c r="L215" s="30">
        <f t="shared" si="217"/>
        <v>1916.9999999999998</v>
      </c>
      <c r="M215" s="30">
        <f t="shared" si="218"/>
        <v>297.00000000000006</v>
      </c>
      <c r="N215" s="30">
        <f t="shared" si="215"/>
        <v>820.8</v>
      </c>
      <c r="O215" s="30">
        <f t="shared" si="219"/>
        <v>1914.3000000000002</v>
      </c>
      <c r="P215" s="30"/>
      <c r="Q215" s="30">
        <f t="shared" si="220"/>
        <v>5724</v>
      </c>
      <c r="R215" s="30">
        <f t="shared" si="221"/>
        <v>1620.6999999999998</v>
      </c>
      <c r="S215" s="30">
        <f t="shared" si="222"/>
        <v>4128.3</v>
      </c>
      <c r="T215" s="30">
        <f t="shared" si="223"/>
        <v>25379.3</v>
      </c>
    </row>
    <row r="216" spans="1:20" s="32" customFormat="1" ht="60" customHeight="1" x14ac:dyDescent="0.2">
      <c r="A216" s="69" t="s">
        <v>861</v>
      </c>
      <c r="B216" s="26" t="s">
        <v>1321</v>
      </c>
      <c r="C216" s="27" t="s">
        <v>743</v>
      </c>
      <c r="D216" s="28" t="s">
        <v>11</v>
      </c>
      <c r="E216" s="27" t="s">
        <v>730</v>
      </c>
      <c r="F216" s="29" t="s">
        <v>760</v>
      </c>
      <c r="G216" s="30">
        <v>20000</v>
      </c>
      <c r="H216" s="31"/>
      <c r="I216" s="30">
        <v>25</v>
      </c>
      <c r="J216" s="38"/>
      <c r="K216" s="30">
        <f t="shared" ref="K216" si="224">+G216*2.87%</f>
        <v>574</v>
      </c>
      <c r="L216" s="30">
        <f t="shared" ref="L216" si="225">+G216*7.1%</f>
        <v>1419.9999999999998</v>
      </c>
      <c r="M216" s="30">
        <f t="shared" ref="M216" si="226">+G216*1.1%</f>
        <v>220.00000000000003</v>
      </c>
      <c r="N216" s="30">
        <f t="shared" ref="N216" si="227">+G216*3.04%</f>
        <v>608</v>
      </c>
      <c r="O216" s="30">
        <f t="shared" ref="O216" si="228">+G216*7.09%</f>
        <v>1418</v>
      </c>
      <c r="P216" s="30"/>
      <c r="Q216" s="30">
        <f t="shared" ref="Q216" si="229">+K216+L216+M216+N216+O216+P216</f>
        <v>4240</v>
      </c>
      <c r="R216" s="30">
        <f t="shared" ref="R216" si="230">+K216+H216+N216+P216+I216+J216</f>
        <v>1207</v>
      </c>
      <c r="S216" s="30">
        <f t="shared" ref="S216" si="231">+L216+M216+O216</f>
        <v>3058</v>
      </c>
      <c r="T216" s="30">
        <f t="shared" ref="T216:T228" si="232">+G216-R216</f>
        <v>18793</v>
      </c>
    </row>
    <row r="217" spans="1:20" s="32" customFormat="1" ht="60" customHeight="1" x14ac:dyDescent="0.2">
      <c r="A217" s="69" t="s">
        <v>862</v>
      </c>
      <c r="B217" s="26" t="s">
        <v>1375</v>
      </c>
      <c r="C217" s="27" t="s">
        <v>743</v>
      </c>
      <c r="D217" s="28" t="s">
        <v>11</v>
      </c>
      <c r="E217" s="27" t="s">
        <v>730</v>
      </c>
      <c r="F217" s="29" t="s">
        <v>760</v>
      </c>
      <c r="G217" s="30">
        <v>22500</v>
      </c>
      <c r="H217" s="31"/>
      <c r="I217" s="30">
        <v>25</v>
      </c>
      <c r="J217" s="38"/>
      <c r="K217" s="30">
        <f t="shared" ref="K217:K218" si="233">+G217*2.87%</f>
        <v>645.75</v>
      </c>
      <c r="L217" s="30">
        <f t="shared" ref="L217:L218" si="234">+G217*7.1%</f>
        <v>1597.4999999999998</v>
      </c>
      <c r="M217" s="30">
        <f t="shared" ref="M217:M218" si="235">+G217*1.1%</f>
        <v>247.50000000000003</v>
      </c>
      <c r="N217" s="30">
        <f t="shared" ref="N217:N218" si="236">+G217*3.04%</f>
        <v>684</v>
      </c>
      <c r="O217" s="30">
        <f t="shared" ref="O217:O218" si="237">+G217*7.09%</f>
        <v>1595.25</v>
      </c>
      <c r="P217" s="30"/>
      <c r="Q217" s="30">
        <f t="shared" ref="Q217:Q218" si="238">+K217+L217+M217+N217+O217+P217</f>
        <v>4770</v>
      </c>
      <c r="R217" s="30">
        <f t="shared" ref="R217:R218" si="239">+K217+H217+N217+P217+I217+J217</f>
        <v>1354.75</v>
      </c>
      <c r="S217" s="30">
        <f t="shared" ref="S217:S218" si="240">+L217+M217+O217</f>
        <v>3440.25</v>
      </c>
      <c r="T217" s="30">
        <f t="shared" ref="T217:T218" si="241">+G217-R217</f>
        <v>21145.25</v>
      </c>
    </row>
    <row r="218" spans="1:20" s="32" customFormat="1" ht="60" customHeight="1" x14ac:dyDescent="0.2">
      <c r="A218" s="69" t="s">
        <v>863</v>
      </c>
      <c r="B218" s="26" t="s">
        <v>1380</v>
      </c>
      <c r="C218" s="27" t="s">
        <v>743</v>
      </c>
      <c r="D218" s="28" t="s">
        <v>11</v>
      </c>
      <c r="E218" s="27" t="s">
        <v>730</v>
      </c>
      <c r="F218" s="29" t="s">
        <v>760</v>
      </c>
      <c r="G218" s="30">
        <v>22500</v>
      </c>
      <c r="H218" s="31"/>
      <c r="I218" s="30">
        <v>25</v>
      </c>
      <c r="J218" s="38"/>
      <c r="K218" s="30">
        <f t="shared" si="233"/>
        <v>645.75</v>
      </c>
      <c r="L218" s="30">
        <f t="shared" si="234"/>
        <v>1597.4999999999998</v>
      </c>
      <c r="M218" s="30">
        <f t="shared" si="235"/>
        <v>247.50000000000003</v>
      </c>
      <c r="N218" s="30">
        <f t="shared" si="236"/>
        <v>684</v>
      </c>
      <c r="O218" s="30">
        <f t="shared" si="237"/>
        <v>1595.25</v>
      </c>
      <c r="P218" s="30"/>
      <c r="Q218" s="30">
        <f t="shared" si="238"/>
        <v>4770</v>
      </c>
      <c r="R218" s="30">
        <f t="shared" si="239"/>
        <v>1354.75</v>
      </c>
      <c r="S218" s="30">
        <f t="shared" si="240"/>
        <v>3440.25</v>
      </c>
      <c r="T218" s="30">
        <f t="shared" si="241"/>
        <v>21145.25</v>
      </c>
    </row>
    <row r="219" spans="1:20" s="32" customFormat="1" ht="60" customHeight="1" x14ac:dyDescent="0.2">
      <c r="A219" s="69" t="s">
        <v>864</v>
      </c>
      <c r="B219" s="26" t="s">
        <v>1381</v>
      </c>
      <c r="C219" s="27" t="s">
        <v>743</v>
      </c>
      <c r="D219" s="28" t="s">
        <v>11</v>
      </c>
      <c r="E219" s="27" t="s">
        <v>730</v>
      </c>
      <c r="F219" s="29" t="s">
        <v>760</v>
      </c>
      <c r="G219" s="30">
        <v>22500</v>
      </c>
      <c r="H219" s="31"/>
      <c r="I219" s="30">
        <v>25</v>
      </c>
      <c r="J219" s="38"/>
      <c r="K219" s="30">
        <f>+G219*2.87%</f>
        <v>645.75</v>
      </c>
      <c r="L219" s="30">
        <f>+G219*7.1%</f>
        <v>1597.4999999999998</v>
      </c>
      <c r="M219" s="30">
        <f>+G219*1.1%</f>
        <v>247.50000000000003</v>
      </c>
      <c r="N219" s="30">
        <f>+G219*3.04%</f>
        <v>684</v>
      </c>
      <c r="O219" s="30">
        <f>+G219*7.09%</f>
        <v>1595.25</v>
      </c>
      <c r="P219" s="30"/>
      <c r="Q219" s="30">
        <f>+K219+L219+M219+N219+O219+P219</f>
        <v>4770</v>
      </c>
      <c r="R219" s="30">
        <f>+K219+H219+N219+P219+I219+J219</f>
        <v>1354.75</v>
      </c>
      <c r="S219" s="30">
        <f>+L219+M219+O219</f>
        <v>3440.25</v>
      </c>
      <c r="T219" s="30">
        <f>+G219-R219</f>
        <v>21145.25</v>
      </c>
    </row>
    <row r="220" spans="1:20" s="32" customFormat="1" ht="60" customHeight="1" x14ac:dyDescent="0.2">
      <c r="A220" s="69" t="s">
        <v>865</v>
      </c>
      <c r="B220" s="26" t="s">
        <v>1382</v>
      </c>
      <c r="C220" s="27" t="s">
        <v>743</v>
      </c>
      <c r="D220" s="28" t="s">
        <v>11</v>
      </c>
      <c r="E220" s="27" t="s">
        <v>730</v>
      </c>
      <c r="F220" s="29" t="s">
        <v>760</v>
      </c>
      <c r="G220" s="30">
        <v>30000</v>
      </c>
      <c r="H220" s="31"/>
      <c r="I220" s="30">
        <v>25</v>
      </c>
      <c r="J220" s="38"/>
      <c r="K220" s="30">
        <f>+G220*2.87%</f>
        <v>861</v>
      </c>
      <c r="L220" s="30">
        <f>+G220*7.1%</f>
        <v>2130</v>
      </c>
      <c r="M220" s="30">
        <f>+G220*1.1%</f>
        <v>330.00000000000006</v>
      </c>
      <c r="N220" s="30">
        <f>+G220*3.04%</f>
        <v>912</v>
      </c>
      <c r="O220" s="30">
        <f>+G220*7.09%</f>
        <v>2127</v>
      </c>
      <c r="P220" s="30"/>
      <c r="Q220" s="30">
        <f>+K220+L220+M220+N220+O220+P220</f>
        <v>6360</v>
      </c>
      <c r="R220" s="30">
        <f>+K220+H220+N220+P220+I220+J220</f>
        <v>1798</v>
      </c>
      <c r="S220" s="30">
        <f>+L220+M220+O220</f>
        <v>4587</v>
      </c>
      <c r="T220" s="30">
        <f>+G220-R220</f>
        <v>28202</v>
      </c>
    </row>
    <row r="221" spans="1:20" s="32" customFormat="1" ht="60" customHeight="1" x14ac:dyDescent="0.2">
      <c r="A221" s="69" t="s">
        <v>866</v>
      </c>
      <c r="B221" s="26" t="s">
        <v>1424</v>
      </c>
      <c r="C221" s="27" t="s">
        <v>743</v>
      </c>
      <c r="D221" s="28" t="s">
        <v>11</v>
      </c>
      <c r="E221" s="27" t="s">
        <v>730</v>
      </c>
      <c r="F221" s="29" t="s">
        <v>760</v>
      </c>
      <c r="G221" s="30">
        <v>22500</v>
      </c>
      <c r="H221" s="31"/>
      <c r="I221" s="30">
        <v>25</v>
      </c>
      <c r="J221" s="38"/>
      <c r="K221" s="30">
        <f>+G221*2.87%</f>
        <v>645.75</v>
      </c>
      <c r="L221" s="30">
        <f>+G221*7.1%</f>
        <v>1597.4999999999998</v>
      </c>
      <c r="M221" s="30">
        <f>+G221*1.1%</f>
        <v>247.50000000000003</v>
      </c>
      <c r="N221" s="30">
        <f>+G221*3.04%</f>
        <v>684</v>
      </c>
      <c r="O221" s="30">
        <f>+G221*7.09%</f>
        <v>1595.25</v>
      </c>
      <c r="P221" s="30"/>
      <c r="Q221" s="30">
        <f>+K221+L221+M221+N221+O221+P221</f>
        <v>4770</v>
      </c>
      <c r="R221" s="30">
        <f>+K221+H221+N221+P221+I221+J221</f>
        <v>1354.75</v>
      </c>
      <c r="S221" s="30">
        <f>+L221+M221+O221</f>
        <v>3440.25</v>
      </c>
      <c r="T221" s="30">
        <f>+G221-R221</f>
        <v>21145.25</v>
      </c>
    </row>
    <row r="222" spans="1:20" s="32" customFormat="1" ht="60" customHeight="1" x14ac:dyDescent="0.2">
      <c r="A222" s="69" t="s">
        <v>867</v>
      </c>
      <c r="B222" s="26" t="s">
        <v>1479</v>
      </c>
      <c r="C222" s="27" t="s">
        <v>743</v>
      </c>
      <c r="D222" s="28" t="s">
        <v>11</v>
      </c>
      <c r="E222" s="27" t="s">
        <v>730</v>
      </c>
      <c r="F222" s="29" t="s">
        <v>760</v>
      </c>
      <c r="G222" s="30">
        <v>22000</v>
      </c>
      <c r="H222" s="31"/>
      <c r="I222" s="30">
        <v>25</v>
      </c>
      <c r="J222" s="38"/>
      <c r="K222" s="30">
        <f t="shared" ref="K222:K223" si="242">+G222*2.87%</f>
        <v>631.4</v>
      </c>
      <c r="L222" s="30">
        <f t="shared" ref="L222:L223" si="243">+G222*7.1%</f>
        <v>1561.9999999999998</v>
      </c>
      <c r="M222" s="30">
        <f t="shared" ref="M222:M223" si="244">+G222*1.1%</f>
        <v>242.00000000000003</v>
      </c>
      <c r="N222" s="30">
        <f t="shared" ref="N222:N223" si="245">+G222*3.04%</f>
        <v>668.8</v>
      </c>
      <c r="O222" s="30">
        <f t="shared" ref="O222:O223" si="246">+G222*7.09%</f>
        <v>1559.8000000000002</v>
      </c>
      <c r="P222" s="30"/>
      <c r="Q222" s="30">
        <f t="shared" ref="Q222:Q223" si="247">+K222+L222+M222+N222+O222+P222</f>
        <v>4664</v>
      </c>
      <c r="R222" s="30">
        <f t="shared" ref="R222:R223" si="248">+K222+H222+N222+P222+I222+J222</f>
        <v>1325.1999999999998</v>
      </c>
      <c r="S222" s="30">
        <f t="shared" ref="S222:S223" si="249">+L222+M222+O222</f>
        <v>3363.8</v>
      </c>
      <c r="T222" s="30">
        <f t="shared" ref="T222:T223" si="250">+G222-R222</f>
        <v>20674.8</v>
      </c>
    </row>
    <row r="223" spans="1:20" s="32" customFormat="1" ht="60" customHeight="1" x14ac:dyDescent="0.2">
      <c r="A223" s="69" t="s">
        <v>868</v>
      </c>
      <c r="B223" s="26" t="s">
        <v>1480</v>
      </c>
      <c r="C223" s="27" t="s">
        <v>743</v>
      </c>
      <c r="D223" s="28" t="s">
        <v>11</v>
      </c>
      <c r="E223" s="27" t="s">
        <v>730</v>
      </c>
      <c r="F223" s="29" t="s">
        <v>760</v>
      </c>
      <c r="G223" s="30">
        <v>22500</v>
      </c>
      <c r="H223" s="31"/>
      <c r="I223" s="30">
        <v>25</v>
      </c>
      <c r="J223" s="38"/>
      <c r="K223" s="30">
        <f t="shared" si="242"/>
        <v>645.75</v>
      </c>
      <c r="L223" s="30">
        <f t="shared" si="243"/>
        <v>1597.4999999999998</v>
      </c>
      <c r="M223" s="30">
        <f t="shared" si="244"/>
        <v>247.50000000000003</v>
      </c>
      <c r="N223" s="30">
        <f t="shared" si="245"/>
        <v>684</v>
      </c>
      <c r="O223" s="30">
        <f t="shared" si="246"/>
        <v>1595.25</v>
      </c>
      <c r="P223" s="30"/>
      <c r="Q223" s="30">
        <f t="shared" si="247"/>
        <v>4770</v>
      </c>
      <c r="R223" s="30">
        <f t="shared" si="248"/>
        <v>1354.75</v>
      </c>
      <c r="S223" s="30">
        <f t="shared" si="249"/>
        <v>3440.25</v>
      </c>
      <c r="T223" s="30">
        <f t="shared" si="250"/>
        <v>21145.25</v>
      </c>
    </row>
    <row r="224" spans="1:20" s="32" customFormat="1" ht="60" customHeight="1" x14ac:dyDescent="0.2">
      <c r="A224" s="69" t="s">
        <v>869</v>
      </c>
      <c r="B224" s="26" t="s">
        <v>1489</v>
      </c>
      <c r="C224" s="27" t="s">
        <v>743</v>
      </c>
      <c r="D224" s="28" t="s">
        <v>11</v>
      </c>
      <c r="E224" s="27" t="s">
        <v>730</v>
      </c>
      <c r="F224" s="29" t="s">
        <v>760</v>
      </c>
      <c r="G224" s="30">
        <v>22500</v>
      </c>
      <c r="H224" s="31"/>
      <c r="I224" s="30">
        <v>25</v>
      </c>
      <c r="J224" s="38"/>
      <c r="K224" s="30">
        <f t="shared" ref="K224:K227" si="251">+G224*2.87%</f>
        <v>645.75</v>
      </c>
      <c r="L224" s="30">
        <f t="shared" ref="L224:L227" si="252">+G224*7.1%</f>
        <v>1597.4999999999998</v>
      </c>
      <c r="M224" s="30">
        <f t="shared" ref="M224:M227" si="253">+G224*1.1%</f>
        <v>247.50000000000003</v>
      </c>
      <c r="N224" s="30">
        <f t="shared" ref="N224:N227" si="254">+G224*3.04%</f>
        <v>684</v>
      </c>
      <c r="O224" s="30">
        <f t="shared" ref="O224:O227" si="255">+G224*7.09%</f>
        <v>1595.25</v>
      </c>
      <c r="P224" s="30"/>
      <c r="Q224" s="30">
        <f t="shared" ref="Q224:Q227" si="256">+K224+L224+M224+N224+O224+P224</f>
        <v>4770</v>
      </c>
      <c r="R224" s="30">
        <f t="shared" ref="R224:R227" si="257">+K224+H224+N224+P224+I224+J224</f>
        <v>1354.75</v>
      </c>
      <c r="S224" s="30">
        <f t="shared" ref="S224:S227" si="258">+L224+M224+O224</f>
        <v>3440.25</v>
      </c>
      <c r="T224" s="30">
        <f t="shared" ref="T224:T227" si="259">+G224-R224</f>
        <v>21145.25</v>
      </c>
    </row>
    <row r="225" spans="1:20" s="32" customFormat="1" ht="60" customHeight="1" x14ac:dyDescent="0.2">
      <c r="A225" s="69" t="s">
        <v>870</v>
      </c>
      <c r="B225" s="26" t="s">
        <v>1490</v>
      </c>
      <c r="C225" s="27" t="s">
        <v>743</v>
      </c>
      <c r="D225" s="28" t="s">
        <v>11</v>
      </c>
      <c r="E225" s="27" t="s">
        <v>730</v>
      </c>
      <c r="F225" s="29" t="s">
        <v>760</v>
      </c>
      <c r="G225" s="30">
        <v>22500</v>
      </c>
      <c r="H225" s="31"/>
      <c r="I225" s="30">
        <v>25</v>
      </c>
      <c r="J225" s="38"/>
      <c r="K225" s="30">
        <f t="shared" si="251"/>
        <v>645.75</v>
      </c>
      <c r="L225" s="30">
        <f t="shared" si="252"/>
        <v>1597.4999999999998</v>
      </c>
      <c r="M225" s="30">
        <f t="shared" si="253"/>
        <v>247.50000000000003</v>
      </c>
      <c r="N225" s="30">
        <f t="shared" si="254"/>
        <v>684</v>
      </c>
      <c r="O225" s="30">
        <f t="shared" si="255"/>
        <v>1595.25</v>
      </c>
      <c r="P225" s="30"/>
      <c r="Q225" s="30">
        <f t="shared" si="256"/>
        <v>4770</v>
      </c>
      <c r="R225" s="30">
        <f t="shared" si="257"/>
        <v>1354.75</v>
      </c>
      <c r="S225" s="30">
        <f t="shared" si="258"/>
        <v>3440.25</v>
      </c>
      <c r="T225" s="30">
        <f t="shared" si="259"/>
        <v>21145.25</v>
      </c>
    </row>
    <row r="226" spans="1:20" s="32" customFormat="1" ht="60" customHeight="1" x14ac:dyDescent="0.2">
      <c r="A226" s="69" t="s">
        <v>871</v>
      </c>
      <c r="B226" s="26" t="s">
        <v>1491</v>
      </c>
      <c r="C226" s="27" t="s">
        <v>743</v>
      </c>
      <c r="D226" s="28" t="s">
        <v>11</v>
      </c>
      <c r="E226" s="27" t="s">
        <v>730</v>
      </c>
      <c r="F226" s="29" t="s">
        <v>760</v>
      </c>
      <c r="G226" s="30">
        <v>22500</v>
      </c>
      <c r="H226" s="31"/>
      <c r="I226" s="30">
        <v>25</v>
      </c>
      <c r="J226" s="38"/>
      <c r="K226" s="30">
        <f t="shared" si="251"/>
        <v>645.75</v>
      </c>
      <c r="L226" s="30">
        <f t="shared" si="252"/>
        <v>1597.4999999999998</v>
      </c>
      <c r="M226" s="30">
        <f t="shared" si="253"/>
        <v>247.50000000000003</v>
      </c>
      <c r="N226" s="30">
        <f t="shared" si="254"/>
        <v>684</v>
      </c>
      <c r="O226" s="30">
        <f t="shared" si="255"/>
        <v>1595.25</v>
      </c>
      <c r="P226" s="30"/>
      <c r="Q226" s="30">
        <f t="shared" si="256"/>
        <v>4770</v>
      </c>
      <c r="R226" s="30">
        <f t="shared" si="257"/>
        <v>1354.75</v>
      </c>
      <c r="S226" s="30">
        <f t="shared" si="258"/>
        <v>3440.25</v>
      </c>
      <c r="T226" s="30">
        <f t="shared" si="259"/>
        <v>21145.25</v>
      </c>
    </row>
    <row r="227" spans="1:20" s="32" customFormat="1" ht="60" customHeight="1" x14ac:dyDescent="0.2">
      <c r="A227" s="69" t="s">
        <v>872</v>
      </c>
      <c r="B227" s="26" t="s">
        <v>1492</v>
      </c>
      <c r="C227" s="27" t="s">
        <v>743</v>
      </c>
      <c r="D227" s="28" t="s">
        <v>11</v>
      </c>
      <c r="E227" s="27" t="s">
        <v>730</v>
      </c>
      <c r="F227" s="29" t="s">
        <v>760</v>
      </c>
      <c r="G227" s="30">
        <v>22500</v>
      </c>
      <c r="H227" s="31"/>
      <c r="I227" s="30">
        <v>25</v>
      </c>
      <c r="J227" s="38"/>
      <c r="K227" s="30">
        <f t="shared" si="251"/>
        <v>645.75</v>
      </c>
      <c r="L227" s="30">
        <f t="shared" si="252"/>
        <v>1597.4999999999998</v>
      </c>
      <c r="M227" s="30">
        <f t="shared" si="253"/>
        <v>247.50000000000003</v>
      </c>
      <c r="N227" s="30">
        <f t="shared" si="254"/>
        <v>684</v>
      </c>
      <c r="O227" s="30">
        <f t="shared" si="255"/>
        <v>1595.25</v>
      </c>
      <c r="P227" s="30"/>
      <c r="Q227" s="30">
        <f t="shared" si="256"/>
        <v>4770</v>
      </c>
      <c r="R227" s="30">
        <f t="shared" si="257"/>
        <v>1354.75</v>
      </c>
      <c r="S227" s="30">
        <f t="shared" si="258"/>
        <v>3440.25</v>
      </c>
      <c r="T227" s="30">
        <f t="shared" si="259"/>
        <v>21145.25</v>
      </c>
    </row>
    <row r="228" spans="1:20" s="32" customFormat="1" ht="60" customHeight="1" x14ac:dyDescent="0.2">
      <c r="A228" s="69" t="s">
        <v>873</v>
      </c>
      <c r="B228" s="26" t="s">
        <v>488</v>
      </c>
      <c r="C228" s="27" t="s">
        <v>1260</v>
      </c>
      <c r="D228" s="28" t="s">
        <v>105</v>
      </c>
      <c r="E228" s="27" t="s">
        <v>729</v>
      </c>
      <c r="F228" s="29" t="s">
        <v>760</v>
      </c>
      <c r="G228" s="30">
        <v>25300</v>
      </c>
      <c r="H228" s="31"/>
      <c r="I228" s="30">
        <v>25</v>
      </c>
      <c r="J228" s="38"/>
      <c r="K228" s="30">
        <f t="shared" si="216"/>
        <v>726.11</v>
      </c>
      <c r="L228" s="30">
        <f t="shared" si="217"/>
        <v>1796.2999999999997</v>
      </c>
      <c r="M228" s="30">
        <f t="shared" si="218"/>
        <v>278.3</v>
      </c>
      <c r="N228" s="30">
        <f t="shared" si="215"/>
        <v>769.12</v>
      </c>
      <c r="O228" s="30">
        <f t="shared" si="219"/>
        <v>1793.7700000000002</v>
      </c>
      <c r="P228" s="30"/>
      <c r="Q228" s="30">
        <f t="shared" si="220"/>
        <v>5363.6</v>
      </c>
      <c r="R228" s="30">
        <f t="shared" si="221"/>
        <v>1520.23</v>
      </c>
      <c r="S228" s="30">
        <f t="shared" si="222"/>
        <v>3868.37</v>
      </c>
      <c r="T228" s="30">
        <f t="shared" si="232"/>
        <v>23779.77</v>
      </c>
    </row>
    <row r="229" spans="1:20" s="32" customFormat="1" ht="60" customHeight="1" x14ac:dyDescent="0.2">
      <c r="A229" s="69" t="s">
        <v>874</v>
      </c>
      <c r="B229" s="26" t="s">
        <v>555</v>
      </c>
      <c r="C229" s="27" t="s">
        <v>1260</v>
      </c>
      <c r="D229" s="28" t="s">
        <v>608</v>
      </c>
      <c r="E229" s="27" t="s">
        <v>730</v>
      </c>
      <c r="F229" s="29" t="s">
        <v>760</v>
      </c>
      <c r="G229" s="30">
        <v>35000</v>
      </c>
      <c r="H229" s="31"/>
      <c r="I229" s="30">
        <v>25</v>
      </c>
      <c r="J229" s="38"/>
      <c r="K229" s="30">
        <f t="shared" si="216"/>
        <v>1004.5</v>
      </c>
      <c r="L229" s="30">
        <f t="shared" si="217"/>
        <v>2485</v>
      </c>
      <c r="M229" s="30">
        <f t="shared" si="218"/>
        <v>385.00000000000006</v>
      </c>
      <c r="N229" s="30">
        <f t="shared" si="215"/>
        <v>1064</v>
      </c>
      <c r="O229" s="30">
        <f t="shared" si="219"/>
        <v>2481.5</v>
      </c>
      <c r="P229" s="30"/>
      <c r="Q229" s="30">
        <f t="shared" si="220"/>
        <v>7420</v>
      </c>
      <c r="R229" s="30">
        <f t="shared" si="221"/>
        <v>2093.5</v>
      </c>
      <c r="S229" s="30">
        <f t="shared" si="222"/>
        <v>5351.5</v>
      </c>
      <c r="T229" s="30">
        <f t="shared" si="223"/>
        <v>32906.5</v>
      </c>
    </row>
    <row r="230" spans="1:20" s="32" customFormat="1" ht="60" customHeight="1" x14ac:dyDescent="0.2">
      <c r="A230" s="69" t="s">
        <v>875</v>
      </c>
      <c r="B230" s="26" t="s">
        <v>430</v>
      </c>
      <c r="C230" s="27" t="s">
        <v>1260</v>
      </c>
      <c r="D230" s="28" t="s">
        <v>5</v>
      </c>
      <c r="E230" s="27" t="s">
        <v>730</v>
      </c>
      <c r="F230" s="29" t="s">
        <v>760</v>
      </c>
      <c r="G230" s="30">
        <v>140000</v>
      </c>
      <c r="H230" s="31">
        <v>21514.37</v>
      </c>
      <c r="I230" s="30">
        <v>25</v>
      </c>
      <c r="J230" s="38"/>
      <c r="K230" s="30">
        <f t="shared" si="216"/>
        <v>4018</v>
      </c>
      <c r="L230" s="30">
        <f t="shared" si="217"/>
        <v>9940</v>
      </c>
      <c r="M230" s="30">
        <f t="shared" si="218"/>
        <v>1540.0000000000002</v>
      </c>
      <c r="N230" s="30">
        <f t="shared" si="215"/>
        <v>4256</v>
      </c>
      <c r="O230" s="30">
        <f t="shared" si="219"/>
        <v>9926</v>
      </c>
      <c r="P230" s="30"/>
      <c r="Q230" s="30">
        <f t="shared" si="220"/>
        <v>29680</v>
      </c>
      <c r="R230" s="30">
        <f t="shared" si="221"/>
        <v>29813.37</v>
      </c>
      <c r="S230" s="30">
        <f t="shared" si="222"/>
        <v>21406</v>
      </c>
      <c r="T230" s="30">
        <f t="shared" si="223"/>
        <v>110186.63</v>
      </c>
    </row>
    <row r="231" spans="1:20" s="32" customFormat="1" ht="60" customHeight="1" x14ac:dyDescent="0.2">
      <c r="A231" s="69" t="s">
        <v>876</v>
      </c>
      <c r="B231" s="26" t="s">
        <v>246</v>
      </c>
      <c r="C231" s="27" t="s">
        <v>744</v>
      </c>
      <c r="D231" s="28" t="s">
        <v>374</v>
      </c>
      <c r="E231" s="27" t="s">
        <v>730</v>
      </c>
      <c r="F231" s="29" t="s">
        <v>760</v>
      </c>
      <c r="G231" s="30">
        <v>31337.5</v>
      </c>
      <c r="H231" s="31"/>
      <c r="I231" s="30">
        <v>25</v>
      </c>
      <c r="J231" s="38"/>
      <c r="K231" s="30">
        <f t="shared" si="216"/>
        <v>899.38625000000002</v>
      </c>
      <c r="L231" s="30">
        <f t="shared" si="217"/>
        <v>2224.9624999999996</v>
      </c>
      <c r="M231" s="30">
        <f t="shared" si="218"/>
        <v>344.71250000000003</v>
      </c>
      <c r="N231" s="30">
        <f t="shared" si="215"/>
        <v>952.66</v>
      </c>
      <c r="O231" s="30">
        <f t="shared" si="219"/>
        <v>2221.8287500000001</v>
      </c>
      <c r="P231" s="30"/>
      <c r="Q231" s="30">
        <f t="shared" si="220"/>
        <v>6643.5499999999993</v>
      </c>
      <c r="R231" s="30">
        <f t="shared" si="221"/>
        <v>1877.0462499999999</v>
      </c>
      <c r="S231" s="30">
        <f t="shared" si="222"/>
        <v>4791.5037499999999</v>
      </c>
      <c r="T231" s="30">
        <f t="shared" si="223"/>
        <v>29460.453750000001</v>
      </c>
    </row>
    <row r="232" spans="1:20" s="32" customFormat="1" ht="60" customHeight="1" x14ac:dyDescent="0.2">
      <c r="A232" s="69" t="s">
        <v>877</v>
      </c>
      <c r="B232" s="26" t="s">
        <v>489</v>
      </c>
      <c r="C232" s="27" t="s">
        <v>744</v>
      </c>
      <c r="D232" s="28" t="s">
        <v>1349</v>
      </c>
      <c r="E232" s="27" t="s">
        <v>729</v>
      </c>
      <c r="F232" s="29" t="s">
        <v>760</v>
      </c>
      <c r="G232" s="30">
        <v>30000</v>
      </c>
      <c r="H232" s="31"/>
      <c r="I232" s="30">
        <v>25</v>
      </c>
      <c r="J232" s="38">
        <v>4311.7700000000004</v>
      </c>
      <c r="K232" s="30">
        <f t="shared" si="216"/>
        <v>861</v>
      </c>
      <c r="L232" s="30">
        <f t="shared" si="217"/>
        <v>2130</v>
      </c>
      <c r="M232" s="30">
        <f t="shared" si="218"/>
        <v>330.00000000000006</v>
      </c>
      <c r="N232" s="30">
        <f t="shared" si="215"/>
        <v>912</v>
      </c>
      <c r="O232" s="30">
        <f t="shared" si="219"/>
        <v>2127</v>
      </c>
      <c r="P232" s="30"/>
      <c r="Q232" s="30">
        <f t="shared" si="220"/>
        <v>6360</v>
      </c>
      <c r="R232" s="30">
        <f t="shared" si="221"/>
        <v>6109.77</v>
      </c>
      <c r="S232" s="30">
        <f t="shared" si="222"/>
        <v>4587</v>
      </c>
      <c r="T232" s="30">
        <f t="shared" si="223"/>
        <v>23890.23</v>
      </c>
    </row>
    <row r="233" spans="1:20" s="32" customFormat="1" ht="60" customHeight="1" x14ac:dyDescent="0.2">
      <c r="A233" s="69" t="s">
        <v>878</v>
      </c>
      <c r="B233" s="26" t="s">
        <v>541</v>
      </c>
      <c r="C233" s="27" t="s">
        <v>744</v>
      </c>
      <c r="D233" s="28" t="s">
        <v>374</v>
      </c>
      <c r="E233" s="27" t="s">
        <v>730</v>
      </c>
      <c r="F233" s="29" t="s">
        <v>760</v>
      </c>
      <c r="G233" s="30">
        <v>27300</v>
      </c>
      <c r="H233" s="31"/>
      <c r="I233" s="30">
        <v>25</v>
      </c>
      <c r="J233" s="38"/>
      <c r="K233" s="30">
        <f t="shared" si="216"/>
        <v>783.51</v>
      </c>
      <c r="L233" s="30">
        <f t="shared" si="217"/>
        <v>1938.2999999999997</v>
      </c>
      <c r="M233" s="30">
        <f t="shared" si="218"/>
        <v>300.3</v>
      </c>
      <c r="N233" s="30">
        <f t="shared" si="215"/>
        <v>829.92</v>
      </c>
      <c r="O233" s="30">
        <f t="shared" si="219"/>
        <v>1935.5700000000002</v>
      </c>
      <c r="P233" s="30"/>
      <c r="Q233" s="30">
        <f t="shared" si="220"/>
        <v>5787.6</v>
      </c>
      <c r="R233" s="30">
        <f t="shared" si="221"/>
        <v>1638.4299999999998</v>
      </c>
      <c r="S233" s="30">
        <f t="shared" si="222"/>
        <v>4174.17</v>
      </c>
      <c r="T233" s="30">
        <f t="shared" si="223"/>
        <v>25661.57</v>
      </c>
    </row>
    <row r="234" spans="1:20" s="32" customFormat="1" ht="60" customHeight="1" x14ac:dyDescent="0.2">
      <c r="A234" s="69" t="s">
        <v>879</v>
      </c>
      <c r="B234" s="26" t="s">
        <v>497</v>
      </c>
      <c r="C234" s="27" t="s">
        <v>744</v>
      </c>
      <c r="D234" s="28" t="s">
        <v>332</v>
      </c>
      <c r="E234" s="27" t="s">
        <v>729</v>
      </c>
      <c r="F234" s="29" t="s">
        <v>760</v>
      </c>
      <c r="G234" s="30">
        <v>28828.799999999999</v>
      </c>
      <c r="H234" s="31"/>
      <c r="I234" s="30">
        <v>25</v>
      </c>
      <c r="J234" s="38"/>
      <c r="K234" s="30">
        <f t="shared" si="216"/>
        <v>827.38655999999992</v>
      </c>
      <c r="L234" s="30">
        <f t="shared" si="217"/>
        <v>2046.8447999999999</v>
      </c>
      <c r="M234" s="30">
        <f t="shared" si="218"/>
        <v>317.11680000000001</v>
      </c>
      <c r="N234" s="30">
        <f t="shared" si="215"/>
        <v>876.39551999999992</v>
      </c>
      <c r="O234" s="30">
        <f t="shared" si="219"/>
        <v>2043.9619200000002</v>
      </c>
      <c r="P234" s="30"/>
      <c r="Q234" s="30">
        <f t="shared" si="220"/>
        <v>6111.7055999999993</v>
      </c>
      <c r="R234" s="30">
        <f t="shared" si="221"/>
        <v>1728.78208</v>
      </c>
      <c r="S234" s="30">
        <f t="shared" si="222"/>
        <v>4407.9235200000003</v>
      </c>
      <c r="T234" s="30">
        <f t="shared" si="223"/>
        <v>27100.017919999998</v>
      </c>
    </row>
    <row r="235" spans="1:20" s="32" customFormat="1" ht="60" customHeight="1" x14ac:dyDescent="0.2">
      <c r="A235" s="69" t="s">
        <v>880</v>
      </c>
      <c r="B235" s="26" t="s">
        <v>606</v>
      </c>
      <c r="C235" s="27" t="s">
        <v>744</v>
      </c>
      <c r="D235" s="28" t="s">
        <v>554</v>
      </c>
      <c r="E235" s="27" t="s">
        <v>730</v>
      </c>
      <c r="F235" s="29" t="s">
        <v>760</v>
      </c>
      <c r="G235" s="30">
        <v>35000</v>
      </c>
      <c r="H235" s="31"/>
      <c r="I235" s="30">
        <v>25</v>
      </c>
      <c r="J235" s="38">
        <f>4030.2+2713.06</f>
        <v>6743.26</v>
      </c>
      <c r="K235" s="30">
        <f t="shared" si="216"/>
        <v>1004.5</v>
      </c>
      <c r="L235" s="30">
        <f t="shared" si="217"/>
        <v>2485</v>
      </c>
      <c r="M235" s="30">
        <f t="shared" si="218"/>
        <v>385.00000000000006</v>
      </c>
      <c r="N235" s="30">
        <f t="shared" si="215"/>
        <v>1064</v>
      </c>
      <c r="O235" s="30">
        <f t="shared" si="219"/>
        <v>2481.5</v>
      </c>
      <c r="P235" s="30"/>
      <c r="Q235" s="30">
        <f t="shared" si="220"/>
        <v>7420</v>
      </c>
      <c r="R235" s="30">
        <f t="shared" si="221"/>
        <v>8836.76</v>
      </c>
      <c r="S235" s="30">
        <f t="shared" si="222"/>
        <v>5351.5</v>
      </c>
      <c r="T235" s="30">
        <f t="shared" si="223"/>
        <v>26163.239999999998</v>
      </c>
    </row>
    <row r="236" spans="1:20" s="32" customFormat="1" ht="60" customHeight="1" x14ac:dyDescent="0.2">
      <c r="A236" s="69" t="s">
        <v>881</v>
      </c>
      <c r="B236" s="26" t="s">
        <v>1459</v>
      </c>
      <c r="C236" s="27" t="s">
        <v>744</v>
      </c>
      <c r="D236" s="28" t="s">
        <v>1385</v>
      </c>
      <c r="E236" s="27" t="s">
        <v>729</v>
      </c>
      <c r="F236" s="29" t="s">
        <v>760</v>
      </c>
      <c r="G236" s="30">
        <v>90000</v>
      </c>
      <c r="H236" s="31">
        <v>9753.1200000000008</v>
      </c>
      <c r="I236" s="30">
        <v>25</v>
      </c>
      <c r="J236" s="38">
        <f>4030.2+2713.06</f>
        <v>6743.26</v>
      </c>
      <c r="K236" s="30">
        <f t="shared" ref="K236" si="260">+G236*2.87%</f>
        <v>2583</v>
      </c>
      <c r="L236" s="30">
        <f t="shared" ref="L236" si="261">+G236*7.1%</f>
        <v>6389.9999999999991</v>
      </c>
      <c r="M236" s="30">
        <f t="shared" ref="M236" si="262">+G236*1.1%</f>
        <v>990.00000000000011</v>
      </c>
      <c r="N236" s="30">
        <f t="shared" ref="N236" si="263">+G236*3.04%</f>
        <v>2736</v>
      </c>
      <c r="O236" s="30">
        <f t="shared" ref="O236" si="264">+G236*7.09%</f>
        <v>6381</v>
      </c>
      <c r="P236" s="30"/>
      <c r="Q236" s="30">
        <f t="shared" ref="Q236" si="265">+K236+L236+M236+N236+O236+P236</f>
        <v>19080</v>
      </c>
      <c r="R236" s="30">
        <f t="shared" ref="R236" si="266">+K236+H236+N236+P236+I236+J236</f>
        <v>21840.38</v>
      </c>
      <c r="S236" s="30">
        <f t="shared" ref="S236" si="267">+L236+M236+O236</f>
        <v>13761</v>
      </c>
      <c r="T236" s="30">
        <f t="shared" ref="T236" si="268">+G236-R236</f>
        <v>68159.62</v>
      </c>
    </row>
    <row r="237" spans="1:20" s="32" customFormat="1" ht="60" customHeight="1" x14ac:dyDescent="0.2">
      <c r="A237" s="69" t="s">
        <v>882</v>
      </c>
      <c r="B237" s="26" t="s">
        <v>676</v>
      </c>
      <c r="C237" s="33" t="s">
        <v>745</v>
      </c>
      <c r="D237" s="28" t="s">
        <v>5</v>
      </c>
      <c r="E237" s="27" t="s">
        <v>730</v>
      </c>
      <c r="F237" s="29" t="s">
        <v>760</v>
      </c>
      <c r="G237" s="30">
        <v>65000</v>
      </c>
      <c r="H237" s="31">
        <v>4427.58</v>
      </c>
      <c r="I237" s="30">
        <v>25</v>
      </c>
      <c r="J237" s="38"/>
      <c r="K237" s="30">
        <f t="shared" si="216"/>
        <v>1865.5</v>
      </c>
      <c r="L237" s="30">
        <f t="shared" si="217"/>
        <v>4615</v>
      </c>
      <c r="M237" s="30">
        <f t="shared" si="218"/>
        <v>715.00000000000011</v>
      </c>
      <c r="N237" s="30">
        <f t="shared" si="215"/>
        <v>1976</v>
      </c>
      <c r="O237" s="30">
        <f t="shared" si="219"/>
        <v>4608.5</v>
      </c>
      <c r="P237" s="30"/>
      <c r="Q237" s="30">
        <f t="shared" si="220"/>
        <v>13780</v>
      </c>
      <c r="R237" s="30">
        <f t="shared" si="221"/>
        <v>8294.08</v>
      </c>
      <c r="S237" s="30">
        <f t="shared" si="222"/>
        <v>9938.5</v>
      </c>
      <c r="T237" s="30">
        <f t="shared" si="223"/>
        <v>56705.919999999998</v>
      </c>
    </row>
    <row r="238" spans="1:20" s="32" customFormat="1" ht="60" customHeight="1" x14ac:dyDescent="0.2">
      <c r="A238" s="69" t="s">
        <v>883</v>
      </c>
      <c r="B238" s="26" t="s">
        <v>655</v>
      </c>
      <c r="C238" s="33" t="s">
        <v>745</v>
      </c>
      <c r="D238" s="28" t="s">
        <v>1377</v>
      </c>
      <c r="E238" s="27" t="s">
        <v>729</v>
      </c>
      <c r="F238" s="29" t="s">
        <v>760</v>
      </c>
      <c r="G238" s="30">
        <v>75000</v>
      </c>
      <c r="H238" s="31">
        <v>6309.38</v>
      </c>
      <c r="I238" s="30">
        <v>25</v>
      </c>
      <c r="J238" s="38"/>
      <c r="K238" s="30">
        <f>+G238*2.87%</f>
        <v>2152.5</v>
      </c>
      <c r="L238" s="30">
        <f>+G238*7.1%</f>
        <v>5324.9999999999991</v>
      </c>
      <c r="M238" s="30">
        <f>+G238*1.1%</f>
        <v>825.00000000000011</v>
      </c>
      <c r="N238" s="30">
        <f>+G238*3.04%</f>
        <v>2280</v>
      </c>
      <c r="O238" s="30">
        <f>+G238*7.09%</f>
        <v>5317.5</v>
      </c>
      <c r="P238" s="30"/>
      <c r="Q238" s="30">
        <f>+K238+L238+M238+N238+O238+P238</f>
        <v>15900</v>
      </c>
      <c r="R238" s="30">
        <f>+K238+H238+N238+P238+I238+J238</f>
        <v>10766.880000000001</v>
      </c>
      <c r="S238" s="30">
        <f>+L238+M238+O238</f>
        <v>11467.5</v>
      </c>
      <c r="T238" s="30">
        <f>+G238-R238</f>
        <v>64233.119999999995</v>
      </c>
    </row>
    <row r="239" spans="1:20" s="32" customFormat="1" ht="60" customHeight="1" x14ac:dyDescent="0.2">
      <c r="A239" s="69" t="s">
        <v>884</v>
      </c>
      <c r="B239" s="26" t="s">
        <v>1322</v>
      </c>
      <c r="C239" s="33" t="s">
        <v>745</v>
      </c>
      <c r="D239" s="28" t="s">
        <v>1323</v>
      </c>
      <c r="E239" s="27" t="s">
        <v>729</v>
      </c>
      <c r="F239" s="29" t="s">
        <v>760</v>
      </c>
      <c r="G239" s="30">
        <v>18000</v>
      </c>
      <c r="H239" s="31"/>
      <c r="I239" s="30">
        <v>25</v>
      </c>
      <c r="J239" s="38"/>
      <c r="K239" s="30">
        <f t="shared" ref="K239" si="269">+G239*2.87%</f>
        <v>516.6</v>
      </c>
      <c r="L239" s="30">
        <f t="shared" ref="L239" si="270">+G239*7.1%</f>
        <v>1277.9999999999998</v>
      </c>
      <c r="M239" s="30">
        <f t="shared" ref="M239" si="271">+G239*1.1%</f>
        <v>198.00000000000003</v>
      </c>
      <c r="N239" s="30">
        <f t="shared" ref="N239" si="272">+G239*3.04%</f>
        <v>547.20000000000005</v>
      </c>
      <c r="O239" s="30">
        <f t="shared" ref="O239" si="273">+G239*7.09%</f>
        <v>1276.2</v>
      </c>
      <c r="P239" s="30"/>
      <c r="Q239" s="30">
        <f t="shared" ref="Q239" si="274">+K239+L239+M239+N239+O239+P239</f>
        <v>3816</v>
      </c>
      <c r="R239" s="30">
        <f t="shared" ref="R239" si="275">+K239+H239+N239+P239+I239+J239</f>
        <v>1088.8000000000002</v>
      </c>
      <c r="S239" s="30">
        <f t="shared" ref="S239" si="276">+L239+M239+O239</f>
        <v>2752.2</v>
      </c>
      <c r="T239" s="30">
        <f t="shared" ref="T239" si="277">+G239-R239</f>
        <v>16911.2</v>
      </c>
    </row>
    <row r="240" spans="1:20" s="32" customFormat="1" ht="60" customHeight="1" x14ac:dyDescent="0.2">
      <c r="A240" s="69" t="s">
        <v>885</v>
      </c>
      <c r="B240" s="26" t="s">
        <v>404</v>
      </c>
      <c r="C240" s="33" t="s">
        <v>745</v>
      </c>
      <c r="D240" s="28" t="s">
        <v>1246</v>
      </c>
      <c r="E240" s="27" t="s">
        <v>729</v>
      </c>
      <c r="F240" s="29" t="s">
        <v>760</v>
      </c>
      <c r="G240" s="30">
        <v>45000</v>
      </c>
      <c r="H240" s="31">
        <v>1148.33</v>
      </c>
      <c r="I240" s="30">
        <v>25</v>
      </c>
      <c r="J240" s="38">
        <v>1000</v>
      </c>
      <c r="K240" s="30">
        <f t="shared" si="216"/>
        <v>1291.5</v>
      </c>
      <c r="L240" s="30">
        <f t="shared" si="217"/>
        <v>3194.9999999999995</v>
      </c>
      <c r="M240" s="30">
        <f t="shared" si="218"/>
        <v>495.00000000000006</v>
      </c>
      <c r="N240" s="30">
        <f t="shared" si="215"/>
        <v>1368</v>
      </c>
      <c r="O240" s="30">
        <f t="shared" si="219"/>
        <v>3190.5</v>
      </c>
      <c r="P240" s="30"/>
      <c r="Q240" s="30">
        <f t="shared" si="220"/>
        <v>9540</v>
      </c>
      <c r="R240" s="30">
        <f t="shared" si="221"/>
        <v>4832.83</v>
      </c>
      <c r="S240" s="30">
        <f t="shared" si="222"/>
        <v>6880.5</v>
      </c>
      <c r="T240" s="30">
        <f t="shared" si="223"/>
        <v>40167.17</v>
      </c>
    </row>
    <row r="241" spans="1:20" s="32" customFormat="1" ht="60" customHeight="1" x14ac:dyDescent="0.2">
      <c r="A241" s="69" t="s">
        <v>886</v>
      </c>
      <c r="B241" s="26" t="s">
        <v>401</v>
      </c>
      <c r="C241" s="33" t="s">
        <v>745</v>
      </c>
      <c r="D241" s="28" t="s">
        <v>1246</v>
      </c>
      <c r="E241" s="27" t="s">
        <v>729</v>
      </c>
      <c r="F241" s="29" t="s">
        <v>760</v>
      </c>
      <c r="G241" s="30">
        <v>33000</v>
      </c>
      <c r="H241" s="31"/>
      <c r="I241" s="30">
        <v>25</v>
      </c>
      <c r="J241" s="38"/>
      <c r="K241" s="30">
        <f t="shared" si="216"/>
        <v>947.1</v>
      </c>
      <c r="L241" s="30">
        <f t="shared" si="217"/>
        <v>2343</v>
      </c>
      <c r="M241" s="30">
        <f t="shared" si="218"/>
        <v>363.00000000000006</v>
      </c>
      <c r="N241" s="30">
        <f t="shared" si="215"/>
        <v>1003.2</v>
      </c>
      <c r="O241" s="30">
        <f t="shared" si="219"/>
        <v>2339.7000000000003</v>
      </c>
      <c r="P241" s="30"/>
      <c r="Q241" s="30">
        <f t="shared" si="220"/>
        <v>6996</v>
      </c>
      <c r="R241" s="30">
        <f t="shared" si="221"/>
        <v>1975.3000000000002</v>
      </c>
      <c r="S241" s="30">
        <f t="shared" si="222"/>
        <v>5045.7000000000007</v>
      </c>
      <c r="T241" s="30">
        <f t="shared" si="223"/>
        <v>31024.7</v>
      </c>
    </row>
    <row r="242" spans="1:20" s="32" customFormat="1" ht="60" customHeight="1" x14ac:dyDescent="0.2">
      <c r="A242" s="69" t="s">
        <v>887</v>
      </c>
      <c r="B242" s="26" t="s">
        <v>705</v>
      </c>
      <c r="C242" s="33" t="s">
        <v>745</v>
      </c>
      <c r="D242" s="28" t="s">
        <v>376</v>
      </c>
      <c r="E242" s="27" t="s">
        <v>729</v>
      </c>
      <c r="F242" s="29" t="s">
        <v>760</v>
      </c>
      <c r="G242" s="30">
        <v>33000</v>
      </c>
      <c r="H242" s="31"/>
      <c r="I242" s="30">
        <v>25</v>
      </c>
      <c r="J242" s="38">
        <v>2000</v>
      </c>
      <c r="K242" s="30">
        <f t="shared" si="216"/>
        <v>947.1</v>
      </c>
      <c r="L242" s="30">
        <f t="shared" si="217"/>
        <v>2343</v>
      </c>
      <c r="M242" s="30">
        <f t="shared" si="218"/>
        <v>363.00000000000006</v>
      </c>
      <c r="N242" s="30">
        <f t="shared" si="215"/>
        <v>1003.2</v>
      </c>
      <c r="O242" s="30">
        <f t="shared" si="219"/>
        <v>2339.7000000000003</v>
      </c>
      <c r="P242" s="30"/>
      <c r="Q242" s="30">
        <f t="shared" si="220"/>
        <v>6996</v>
      </c>
      <c r="R242" s="30">
        <f t="shared" si="221"/>
        <v>3975.3</v>
      </c>
      <c r="S242" s="30">
        <f t="shared" si="222"/>
        <v>5045.7000000000007</v>
      </c>
      <c r="T242" s="30">
        <f t="shared" si="223"/>
        <v>29024.7</v>
      </c>
    </row>
    <row r="243" spans="1:20" s="32" customFormat="1" ht="60" customHeight="1" x14ac:dyDescent="0.2">
      <c r="A243" s="69" t="s">
        <v>888</v>
      </c>
      <c r="B243" s="26" t="s">
        <v>248</v>
      </c>
      <c r="C243" s="33" t="s">
        <v>745</v>
      </c>
      <c r="D243" s="28" t="s">
        <v>342</v>
      </c>
      <c r="E243" s="27" t="s">
        <v>730</v>
      </c>
      <c r="F243" s="29" t="s">
        <v>760</v>
      </c>
      <c r="G243" s="30">
        <v>40250</v>
      </c>
      <c r="H243" s="31">
        <v>477.93</v>
      </c>
      <c r="I243" s="30">
        <v>25</v>
      </c>
      <c r="J243" s="38"/>
      <c r="K243" s="30">
        <f t="shared" si="216"/>
        <v>1155.175</v>
      </c>
      <c r="L243" s="30">
        <f t="shared" si="217"/>
        <v>2857.7499999999995</v>
      </c>
      <c r="M243" s="30">
        <f t="shared" si="218"/>
        <v>442.75000000000006</v>
      </c>
      <c r="N243" s="30">
        <f t="shared" si="215"/>
        <v>1223.5999999999999</v>
      </c>
      <c r="O243" s="30">
        <f t="shared" si="219"/>
        <v>2853.7250000000004</v>
      </c>
      <c r="P243" s="30"/>
      <c r="Q243" s="30">
        <f t="shared" si="220"/>
        <v>8533</v>
      </c>
      <c r="R243" s="30">
        <f t="shared" si="221"/>
        <v>2881.7049999999999</v>
      </c>
      <c r="S243" s="30">
        <f t="shared" si="222"/>
        <v>6154.2250000000004</v>
      </c>
      <c r="T243" s="30">
        <f t="shared" si="223"/>
        <v>37368.294999999998</v>
      </c>
    </row>
    <row r="244" spans="1:20" s="39" customFormat="1" ht="60" customHeight="1" x14ac:dyDescent="0.2">
      <c r="A244" s="69" t="s">
        <v>889</v>
      </c>
      <c r="B244" s="34" t="s">
        <v>247</v>
      </c>
      <c r="C244" s="35" t="s">
        <v>745</v>
      </c>
      <c r="D244" s="36" t="s">
        <v>349</v>
      </c>
      <c r="E244" s="37" t="s">
        <v>730</v>
      </c>
      <c r="F244" s="29" t="s">
        <v>760</v>
      </c>
      <c r="G244" s="31">
        <v>26450</v>
      </c>
      <c r="H244" s="31"/>
      <c r="I244" s="31">
        <v>25</v>
      </c>
      <c r="J244" s="38"/>
      <c r="K244" s="31">
        <f t="shared" si="216"/>
        <v>759.11500000000001</v>
      </c>
      <c r="L244" s="31">
        <f t="shared" si="217"/>
        <v>1877.9499999999998</v>
      </c>
      <c r="M244" s="31">
        <f t="shared" si="218"/>
        <v>290.95000000000005</v>
      </c>
      <c r="N244" s="31">
        <f t="shared" si="215"/>
        <v>804.08</v>
      </c>
      <c r="O244" s="31">
        <f t="shared" si="219"/>
        <v>1875.3050000000001</v>
      </c>
      <c r="P244" s="31"/>
      <c r="Q244" s="31">
        <f t="shared" si="220"/>
        <v>5607.4</v>
      </c>
      <c r="R244" s="31">
        <f t="shared" si="221"/>
        <v>1588.1950000000002</v>
      </c>
      <c r="S244" s="31">
        <f t="shared" si="222"/>
        <v>4044.2049999999999</v>
      </c>
      <c r="T244" s="31">
        <f t="shared" si="223"/>
        <v>24861.805</v>
      </c>
    </row>
    <row r="245" spans="1:20" s="39" customFormat="1" ht="60" customHeight="1" x14ac:dyDescent="0.2">
      <c r="A245" s="69" t="s">
        <v>890</v>
      </c>
      <c r="B245" s="34" t="s">
        <v>169</v>
      </c>
      <c r="C245" s="35" t="s">
        <v>745</v>
      </c>
      <c r="D245" s="36" t="s">
        <v>349</v>
      </c>
      <c r="E245" s="37" t="s">
        <v>730</v>
      </c>
      <c r="F245" s="29" t="s">
        <v>760</v>
      </c>
      <c r="G245" s="31">
        <v>26450</v>
      </c>
      <c r="H245" s="31"/>
      <c r="I245" s="31">
        <v>25</v>
      </c>
      <c r="J245" s="38">
        <v>1000</v>
      </c>
      <c r="K245" s="31">
        <f t="shared" si="216"/>
        <v>759.11500000000001</v>
      </c>
      <c r="L245" s="31">
        <f t="shared" si="217"/>
        <v>1877.9499999999998</v>
      </c>
      <c r="M245" s="31">
        <f t="shared" si="218"/>
        <v>290.95000000000005</v>
      </c>
      <c r="N245" s="31">
        <f t="shared" si="215"/>
        <v>804.08</v>
      </c>
      <c r="O245" s="31">
        <f t="shared" si="219"/>
        <v>1875.3050000000001</v>
      </c>
      <c r="P245" s="31"/>
      <c r="Q245" s="31">
        <f t="shared" si="220"/>
        <v>5607.4</v>
      </c>
      <c r="R245" s="31">
        <f t="shared" si="221"/>
        <v>2588.1950000000002</v>
      </c>
      <c r="S245" s="31">
        <f t="shared" si="222"/>
        <v>4044.2049999999999</v>
      </c>
      <c r="T245" s="31">
        <f t="shared" si="223"/>
        <v>23861.805</v>
      </c>
    </row>
    <row r="246" spans="1:20" s="39" customFormat="1" ht="60" customHeight="1" x14ac:dyDescent="0.2">
      <c r="A246" s="69" t="s">
        <v>891</v>
      </c>
      <c r="B246" s="34" t="s">
        <v>170</v>
      </c>
      <c r="C246" s="35" t="s">
        <v>745</v>
      </c>
      <c r="D246" s="36" t="s">
        <v>349</v>
      </c>
      <c r="E246" s="37" t="s">
        <v>729</v>
      </c>
      <c r="F246" s="29" t="s">
        <v>760</v>
      </c>
      <c r="G246" s="31">
        <v>23000</v>
      </c>
      <c r="H246" s="31"/>
      <c r="I246" s="31">
        <v>25</v>
      </c>
      <c r="J246" s="38"/>
      <c r="K246" s="31">
        <f t="shared" si="216"/>
        <v>660.1</v>
      </c>
      <c r="L246" s="31">
        <f t="shared" si="217"/>
        <v>1632.9999999999998</v>
      </c>
      <c r="M246" s="31">
        <f t="shared" si="218"/>
        <v>253.00000000000003</v>
      </c>
      <c r="N246" s="31">
        <f t="shared" si="215"/>
        <v>699.2</v>
      </c>
      <c r="O246" s="31">
        <f t="shared" si="219"/>
        <v>1630.7</v>
      </c>
      <c r="P246" s="31">
        <v>1512</v>
      </c>
      <c r="Q246" s="31">
        <f t="shared" si="220"/>
        <v>6388</v>
      </c>
      <c r="R246" s="31">
        <f t="shared" si="221"/>
        <v>2896.3</v>
      </c>
      <c r="S246" s="31">
        <f t="shared" si="222"/>
        <v>3516.7</v>
      </c>
      <c r="T246" s="31">
        <f t="shared" si="223"/>
        <v>20103.7</v>
      </c>
    </row>
    <row r="247" spans="1:20" s="39" customFormat="1" ht="60" customHeight="1" x14ac:dyDescent="0.2">
      <c r="A247" s="69" t="s">
        <v>892</v>
      </c>
      <c r="B247" s="34" t="s">
        <v>652</v>
      </c>
      <c r="C247" s="35" t="s">
        <v>745</v>
      </c>
      <c r="D247" s="36" t="s">
        <v>4</v>
      </c>
      <c r="E247" s="37" t="s">
        <v>729</v>
      </c>
      <c r="F247" s="29" t="s">
        <v>760</v>
      </c>
      <c r="G247" s="31">
        <v>30000</v>
      </c>
      <c r="H247" s="31"/>
      <c r="I247" s="31">
        <v>25</v>
      </c>
      <c r="J247" s="38"/>
      <c r="K247" s="31">
        <f t="shared" si="216"/>
        <v>861</v>
      </c>
      <c r="L247" s="31">
        <f t="shared" si="217"/>
        <v>2130</v>
      </c>
      <c r="M247" s="31">
        <f t="shared" si="218"/>
        <v>330.00000000000006</v>
      </c>
      <c r="N247" s="31">
        <f t="shared" si="215"/>
        <v>912</v>
      </c>
      <c r="O247" s="31">
        <f t="shared" si="219"/>
        <v>2127</v>
      </c>
      <c r="P247" s="31"/>
      <c r="Q247" s="31">
        <f t="shared" si="220"/>
        <v>6360</v>
      </c>
      <c r="R247" s="31">
        <f t="shared" si="221"/>
        <v>1798</v>
      </c>
      <c r="S247" s="31">
        <f t="shared" si="222"/>
        <v>4587</v>
      </c>
      <c r="T247" s="31">
        <f t="shared" si="223"/>
        <v>28202</v>
      </c>
    </row>
    <row r="248" spans="1:20" s="39" customFormat="1" ht="60" customHeight="1" x14ac:dyDescent="0.2">
      <c r="A248" s="69" t="s">
        <v>893</v>
      </c>
      <c r="B248" s="34" t="s">
        <v>690</v>
      </c>
      <c r="C248" s="35" t="s">
        <v>745</v>
      </c>
      <c r="D248" s="36" t="s">
        <v>318</v>
      </c>
      <c r="E248" s="37" t="s">
        <v>730</v>
      </c>
      <c r="F248" s="29" t="s">
        <v>760</v>
      </c>
      <c r="G248" s="31">
        <v>22000</v>
      </c>
      <c r="H248" s="31"/>
      <c r="I248" s="31">
        <v>25</v>
      </c>
      <c r="J248" s="38"/>
      <c r="K248" s="31">
        <f t="shared" si="216"/>
        <v>631.4</v>
      </c>
      <c r="L248" s="31">
        <f t="shared" si="217"/>
        <v>1561.9999999999998</v>
      </c>
      <c r="M248" s="31">
        <f t="shared" si="218"/>
        <v>242.00000000000003</v>
      </c>
      <c r="N248" s="31">
        <f t="shared" si="215"/>
        <v>668.8</v>
      </c>
      <c r="O248" s="31">
        <f t="shared" si="219"/>
        <v>1559.8000000000002</v>
      </c>
      <c r="P248" s="31"/>
      <c r="Q248" s="31">
        <f t="shared" si="220"/>
        <v>4664</v>
      </c>
      <c r="R248" s="31">
        <f t="shared" si="221"/>
        <v>1325.1999999999998</v>
      </c>
      <c r="S248" s="31">
        <f t="shared" si="222"/>
        <v>3363.8</v>
      </c>
      <c r="T248" s="31">
        <f t="shared" si="223"/>
        <v>20674.8</v>
      </c>
    </row>
    <row r="249" spans="1:20" s="39" customFormat="1" ht="60" customHeight="1" x14ac:dyDescent="0.2">
      <c r="A249" s="69" t="s">
        <v>894</v>
      </c>
      <c r="B249" s="34" t="s">
        <v>691</v>
      </c>
      <c r="C249" s="35" t="s">
        <v>745</v>
      </c>
      <c r="D249" s="36" t="s">
        <v>318</v>
      </c>
      <c r="E249" s="37" t="s">
        <v>730</v>
      </c>
      <c r="F249" s="29" t="s">
        <v>760</v>
      </c>
      <c r="G249" s="31">
        <v>22000</v>
      </c>
      <c r="H249" s="31"/>
      <c r="I249" s="31">
        <v>25</v>
      </c>
      <c r="J249" s="38"/>
      <c r="K249" s="31">
        <f t="shared" si="216"/>
        <v>631.4</v>
      </c>
      <c r="L249" s="31">
        <f t="shared" si="217"/>
        <v>1561.9999999999998</v>
      </c>
      <c r="M249" s="31">
        <f t="shared" si="218"/>
        <v>242.00000000000003</v>
      </c>
      <c r="N249" s="31">
        <f t="shared" si="215"/>
        <v>668.8</v>
      </c>
      <c r="O249" s="31">
        <f t="shared" si="219"/>
        <v>1559.8000000000002</v>
      </c>
      <c r="P249" s="31"/>
      <c r="Q249" s="31">
        <f t="shared" si="220"/>
        <v>4664</v>
      </c>
      <c r="R249" s="31">
        <f t="shared" si="221"/>
        <v>1325.1999999999998</v>
      </c>
      <c r="S249" s="31">
        <f t="shared" si="222"/>
        <v>3363.8</v>
      </c>
      <c r="T249" s="31">
        <f t="shared" si="223"/>
        <v>20674.8</v>
      </c>
    </row>
    <row r="250" spans="1:20" s="39" customFormat="1" ht="60" customHeight="1" x14ac:dyDescent="0.2">
      <c r="A250" s="69" t="s">
        <v>895</v>
      </c>
      <c r="B250" s="34" t="s">
        <v>692</v>
      </c>
      <c r="C250" s="35" t="s">
        <v>745</v>
      </c>
      <c r="D250" s="36" t="s">
        <v>318</v>
      </c>
      <c r="E250" s="37" t="s">
        <v>730</v>
      </c>
      <c r="F250" s="29" t="s">
        <v>760</v>
      </c>
      <c r="G250" s="31">
        <v>22000</v>
      </c>
      <c r="H250" s="31"/>
      <c r="I250" s="31">
        <v>25</v>
      </c>
      <c r="J250" s="38"/>
      <c r="K250" s="31">
        <f t="shared" si="216"/>
        <v>631.4</v>
      </c>
      <c r="L250" s="31">
        <f t="shared" si="217"/>
        <v>1561.9999999999998</v>
      </c>
      <c r="M250" s="31">
        <f t="shared" si="218"/>
        <v>242.00000000000003</v>
      </c>
      <c r="N250" s="31">
        <f t="shared" si="215"/>
        <v>668.8</v>
      </c>
      <c r="O250" s="31">
        <f t="shared" si="219"/>
        <v>1559.8000000000002</v>
      </c>
      <c r="P250" s="31"/>
      <c r="Q250" s="31">
        <f t="shared" si="220"/>
        <v>4664</v>
      </c>
      <c r="R250" s="31">
        <f t="shared" si="221"/>
        <v>1325.1999999999998</v>
      </c>
      <c r="S250" s="31">
        <f t="shared" si="222"/>
        <v>3363.8</v>
      </c>
      <c r="T250" s="31">
        <f t="shared" si="223"/>
        <v>20674.8</v>
      </c>
    </row>
    <row r="251" spans="1:20" s="39" customFormat="1" ht="60" customHeight="1" x14ac:dyDescent="0.2">
      <c r="A251" s="69" t="s">
        <v>896</v>
      </c>
      <c r="B251" s="34" t="s">
        <v>693</v>
      </c>
      <c r="C251" s="35" t="s">
        <v>745</v>
      </c>
      <c r="D251" s="36" t="s">
        <v>318</v>
      </c>
      <c r="E251" s="37" t="s">
        <v>730</v>
      </c>
      <c r="F251" s="29" t="s">
        <v>760</v>
      </c>
      <c r="G251" s="31">
        <v>22000</v>
      </c>
      <c r="H251" s="31"/>
      <c r="I251" s="31">
        <v>25</v>
      </c>
      <c r="J251" s="38"/>
      <c r="K251" s="31">
        <f t="shared" si="216"/>
        <v>631.4</v>
      </c>
      <c r="L251" s="31">
        <f t="shared" si="217"/>
        <v>1561.9999999999998</v>
      </c>
      <c r="M251" s="31">
        <f t="shared" si="218"/>
        <v>242.00000000000003</v>
      </c>
      <c r="N251" s="31">
        <f t="shared" si="215"/>
        <v>668.8</v>
      </c>
      <c r="O251" s="31">
        <f t="shared" si="219"/>
        <v>1559.8000000000002</v>
      </c>
      <c r="P251" s="31"/>
      <c r="Q251" s="31">
        <f t="shared" si="220"/>
        <v>4664</v>
      </c>
      <c r="R251" s="31">
        <f t="shared" si="221"/>
        <v>1325.1999999999998</v>
      </c>
      <c r="S251" s="31">
        <f t="shared" si="222"/>
        <v>3363.8</v>
      </c>
      <c r="T251" s="31">
        <f t="shared" si="223"/>
        <v>20674.8</v>
      </c>
    </row>
    <row r="252" spans="1:20" s="39" customFormat="1" ht="60" customHeight="1" x14ac:dyDescent="0.2">
      <c r="A252" s="69" t="s">
        <v>897</v>
      </c>
      <c r="B252" s="34" t="s">
        <v>694</v>
      </c>
      <c r="C252" s="35" t="s">
        <v>745</v>
      </c>
      <c r="D252" s="36" t="s">
        <v>318</v>
      </c>
      <c r="E252" s="37" t="s">
        <v>730</v>
      </c>
      <c r="F252" s="29" t="s">
        <v>760</v>
      </c>
      <c r="G252" s="31">
        <v>22000</v>
      </c>
      <c r="H252" s="31"/>
      <c r="I252" s="31">
        <v>25</v>
      </c>
      <c r="J252" s="38"/>
      <c r="K252" s="31">
        <f t="shared" si="216"/>
        <v>631.4</v>
      </c>
      <c r="L252" s="31">
        <f t="shared" si="217"/>
        <v>1561.9999999999998</v>
      </c>
      <c r="M252" s="31">
        <f t="shared" si="218"/>
        <v>242.00000000000003</v>
      </c>
      <c r="N252" s="31">
        <f t="shared" si="215"/>
        <v>668.8</v>
      </c>
      <c r="O252" s="31">
        <f t="shared" si="219"/>
        <v>1559.8000000000002</v>
      </c>
      <c r="P252" s="31"/>
      <c r="Q252" s="31">
        <f t="shared" si="220"/>
        <v>4664</v>
      </c>
      <c r="R252" s="31">
        <f t="shared" si="221"/>
        <v>1325.1999999999998</v>
      </c>
      <c r="S252" s="31">
        <f t="shared" si="222"/>
        <v>3363.8</v>
      </c>
      <c r="T252" s="31">
        <f t="shared" si="223"/>
        <v>20674.8</v>
      </c>
    </row>
    <row r="253" spans="1:20" s="39" customFormat="1" ht="60" customHeight="1" x14ac:dyDescent="0.2">
      <c r="A253" s="69" t="s">
        <v>898</v>
      </c>
      <c r="B253" s="34" t="s">
        <v>695</v>
      </c>
      <c r="C253" s="35" t="s">
        <v>745</v>
      </c>
      <c r="D253" s="36" t="s">
        <v>318</v>
      </c>
      <c r="E253" s="37" t="s">
        <v>730</v>
      </c>
      <c r="F253" s="29" t="s">
        <v>760</v>
      </c>
      <c r="G253" s="31">
        <v>22000</v>
      </c>
      <c r="H253" s="31"/>
      <c r="I253" s="31">
        <v>25</v>
      </c>
      <c r="J253" s="38"/>
      <c r="K253" s="31">
        <f t="shared" si="216"/>
        <v>631.4</v>
      </c>
      <c r="L253" s="31">
        <f t="shared" si="217"/>
        <v>1561.9999999999998</v>
      </c>
      <c r="M253" s="31">
        <f t="shared" si="218"/>
        <v>242.00000000000003</v>
      </c>
      <c r="N253" s="31">
        <f t="shared" si="215"/>
        <v>668.8</v>
      </c>
      <c r="O253" s="31">
        <f t="shared" si="219"/>
        <v>1559.8000000000002</v>
      </c>
      <c r="P253" s="31"/>
      <c r="Q253" s="31">
        <f t="shared" si="220"/>
        <v>4664</v>
      </c>
      <c r="R253" s="31">
        <f t="shared" si="221"/>
        <v>1325.1999999999998</v>
      </c>
      <c r="S253" s="31">
        <f t="shared" si="222"/>
        <v>3363.8</v>
      </c>
      <c r="T253" s="31">
        <f t="shared" si="223"/>
        <v>20674.8</v>
      </c>
    </row>
    <row r="254" spans="1:20" s="39" customFormat="1" ht="60" customHeight="1" x14ac:dyDescent="0.2">
      <c r="A254" s="69" t="s">
        <v>899</v>
      </c>
      <c r="B254" s="34" t="s">
        <v>709</v>
      </c>
      <c r="C254" s="35" t="s">
        <v>745</v>
      </c>
      <c r="D254" s="36" t="s">
        <v>318</v>
      </c>
      <c r="E254" s="37" t="s">
        <v>730</v>
      </c>
      <c r="F254" s="29" t="s">
        <v>760</v>
      </c>
      <c r="G254" s="31">
        <v>22000</v>
      </c>
      <c r="H254" s="31"/>
      <c r="I254" s="31">
        <v>25</v>
      </c>
      <c r="J254" s="38"/>
      <c r="K254" s="31">
        <f t="shared" si="216"/>
        <v>631.4</v>
      </c>
      <c r="L254" s="31">
        <f t="shared" si="217"/>
        <v>1561.9999999999998</v>
      </c>
      <c r="M254" s="31">
        <f t="shared" si="218"/>
        <v>242.00000000000003</v>
      </c>
      <c r="N254" s="31">
        <f t="shared" si="215"/>
        <v>668.8</v>
      </c>
      <c r="O254" s="31">
        <f t="shared" si="219"/>
        <v>1559.8000000000002</v>
      </c>
      <c r="P254" s="31"/>
      <c r="Q254" s="31">
        <f t="shared" si="220"/>
        <v>4664</v>
      </c>
      <c r="R254" s="31">
        <f t="shared" si="221"/>
        <v>1325.1999999999998</v>
      </c>
      <c r="S254" s="31">
        <f t="shared" si="222"/>
        <v>3363.8</v>
      </c>
      <c r="T254" s="31">
        <f t="shared" si="223"/>
        <v>20674.8</v>
      </c>
    </row>
    <row r="255" spans="1:20" s="39" customFormat="1" ht="60" customHeight="1" x14ac:dyDescent="0.2">
      <c r="A255" s="69" t="s">
        <v>900</v>
      </c>
      <c r="B255" s="34" t="s">
        <v>710</v>
      </c>
      <c r="C255" s="35" t="s">
        <v>745</v>
      </c>
      <c r="D255" s="36" t="s">
        <v>318</v>
      </c>
      <c r="E255" s="37" t="s">
        <v>730</v>
      </c>
      <c r="F255" s="29" t="s">
        <v>760</v>
      </c>
      <c r="G255" s="31">
        <v>22000</v>
      </c>
      <c r="H255" s="31"/>
      <c r="I255" s="31">
        <v>25</v>
      </c>
      <c r="J255" s="38"/>
      <c r="K255" s="31">
        <f t="shared" si="216"/>
        <v>631.4</v>
      </c>
      <c r="L255" s="31">
        <f t="shared" si="217"/>
        <v>1561.9999999999998</v>
      </c>
      <c r="M255" s="31">
        <f t="shared" si="218"/>
        <v>242.00000000000003</v>
      </c>
      <c r="N255" s="31">
        <f t="shared" si="215"/>
        <v>668.8</v>
      </c>
      <c r="O255" s="31">
        <f t="shared" si="219"/>
        <v>1559.8000000000002</v>
      </c>
      <c r="P255" s="31"/>
      <c r="Q255" s="31">
        <f t="shared" si="220"/>
        <v>4664</v>
      </c>
      <c r="R255" s="31">
        <f t="shared" si="221"/>
        <v>1325.1999999999998</v>
      </c>
      <c r="S255" s="31">
        <f t="shared" si="222"/>
        <v>3363.8</v>
      </c>
      <c r="T255" s="31">
        <f t="shared" si="223"/>
        <v>20674.8</v>
      </c>
    </row>
    <row r="256" spans="1:20" s="39" customFormat="1" ht="60" customHeight="1" x14ac:dyDescent="0.2">
      <c r="A256" s="69" t="s">
        <v>901</v>
      </c>
      <c r="B256" s="34" t="s">
        <v>711</v>
      </c>
      <c r="C256" s="35" t="s">
        <v>745</v>
      </c>
      <c r="D256" s="36" t="s">
        <v>318</v>
      </c>
      <c r="E256" s="37" t="s">
        <v>730</v>
      </c>
      <c r="F256" s="29" t="s">
        <v>760</v>
      </c>
      <c r="G256" s="31">
        <v>22000</v>
      </c>
      <c r="H256" s="31"/>
      <c r="I256" s="31">
        <v>25</v>
      </c>
      <c r="J256" s="38"/>
      <c r="K256" s="31">
        <f t="shared" si="216"/>
        <v>631.4</v>
      </c>
      <c r="L256" s="31">
        <f t="shared" si="217"/>
        <v>1561.9999999999998</v>
      </c>
      <c r="M256" s="31">
        <f t="shared" si="218"/>
        <v>242.00000000000003</v>
      </c>
      <c r="N256" s="31">
        <f t="shared" si="215"/>
        <v>668.8</v>
      </c>
      <c r="O256" s="31">
        <f t="shared" si="219"/>
        <v>1559.8000000000002</v>
      </c>
      <c r="P256" s="31"/>
      <c r="Q256" s="31">
        <f t="shared" si="220"/>
        <v>4664</v>
      </c>
      <c r="R256" s="31">
        <f t="shared" si="221"/>
        <v>1325.1999999999998</v>
      </c>
      <c r="S256" s="31">
        <f t="shared" si="222"/>
        <v>3363.8</v>
      </c>
      <c r="T256" s="31">
        <f t="shared" si="223"/>
        <v>20674.8</v>
      </c>
    </row>
    <row r="257" spans="1:20" s="39" customFormat="1" ht="60" customHeight="1" x14ac:dyDescent="0.2">
      <c r="A257" s="69" t="s">
        <v>902</v>
      </c>
      <c r="B257" s="34" t="s">
        <v>712</v>
      </c>
      <c r="C257" s="35" t="s">
        <v>745</v>
      </c>
      <c r="D257" s="36" t="s">
        <v>318</v>
      </c>
      <c r="E257" s="37" t="s">
        <v>730</v>
      </c>
      <c r="F257" s="29" t="s">
        <v>760</v>
      </c>
      <c r="G257" s="31">
        <v>22000</v>
      </c>
      <c r="H257" s="31"/>
      <c r="I257" s="31">
        <v>25</v>
      </c>
      <c r="J257" s="38"/>
      <c r="K257" s="31">
        <f t="shared" si="216"/>
        <v>631.4</v>
      </c>
      <c r="L257" s="31">
        <f t="shared" si="217"/>
        <v>1561.9999999999998</v>
      </c>
      <c r="M257" s="31">
        <f t="shared" si="218"/>
        <v>242.00000000000003</v>
      </c>
      <c r="N257" s="31">
        <f t="shared" si="215"/>
        <v>668.8</v>
      </c>
      <c r="O257" s="31">
        <f t="shared" si="219"/>
        <v>1559.8000000000002</v>
      </c>
      <c r="P257" s="31"/>
      <c r="Q257" s="31">
        <f t="shared" si="220"/>
        <v>4664</v>
      </c>
      <c r="R257" s="31">
        <f t="shared" si="221"/>
        <v>1325.1999999999998</v>
      </c>
      <c r="S257" s="31">
        <f t="shared" si="222"/>
        <v>3363.8</v>
      </c>
      <c r="T257" s="31">
        <f t="shared" si="223"/>
        <v>20674.8</v>
      </c>
    </row>
    <row r="258" spans="1:20" s="39" customFormat="1" ht="60" customHeight="1" x14ac:dyDescent="0.2">
      <c r="A258" s="69" t="s">
        <v>903</v>
      </c>
      <c r="B258" s="34" t="s">
        <v>713</v>
      </c>
      <c r="C258" s="35" t="s">
        <v>745</v>
      </c>
      <c r="D258" s="36" t="s">
        <v>318</v>
      </c>
      <c r="E258" s="37" t="s">
        <v>730</v>
      </c>
      <c r="F258" s="29" t="s">
        <v>760</v>
      </c>
      <c r="G258" s="31">
        <v>22000</v>
      </c>
      <c r="H258" s="31"/>
      <c r="I258" s="31">
        <v>25</v>
      </c>
      <c r="J258" s="38"/>
      <c r="K258" s="31">
        <f t="shared" si="216"/>
        <v>631.4</v>
      </c>
      <c r="L258" s="31">
        <f t="shared" si="217"/>
        <v>1561.9999999999998</v>
      </c>
      <c r="M258" s="31">
        <f t="shared" si="218"/>
        <v>242.00000000000003</v>
      </c>
      <c r="N258" s="31">
        <f t="shared" si="215"/>
        <v>668.8</v>
      </c>
      <c r="O258" s="31">
        <f t="shared" si="219"/>
        <v>1559.8000000000002</v>
      </c>
      <c r="P258" s="31"/>
      <c r="Q258" s="31">
        <f t="shared" si="220"/>
        <v>4664</v>
      </c>
      <c r="R258" s="31">
        <f t="shared" si="221"/>
        <v>1325.1999999999998</v>
      </c>
      <c r="S258" s="31">
        <f t="shared" si="222"/>
        <v>3363.8</v>
      </c>
      <c r="T258" s="31">
        <f t="shared" si="223"/>
        <v>20674.8</v>
      </c>
    </row>
    <row r="259" spans="1:20" s="39" customFormat="1" ht="60" customHeight="1" x14ac:dyDescent="0.2">
      <c r="A259" s="69" t="s">
        <v>904</v>
      </c>
      <c r="B259" s="34" t="s">
        <v>1255</v>
      </c>
      <c r="C259" s="35" t="s">
        <v>745</v>
      </c>
      <c r="D259" s="36" t="s">
        <v>318</v>
      </c>
      <c r="E259" s="37" t="s">
        <v>729</v>
      </c>
      <c r="F259" s="29" t="s">
        <v>760</v>
      </c>
      <c r="G259" s="31">
        <v>25000</v>
      </c>
      <c r="H259" s="31"/>
      <c r="I259" s="31">
        <v>25</v>
      </c>
      <c r="J259" s="38"/>
      <c r="K259" s="31">
        <f t="shared" si="216"/>
        <v>717.5</v>
      </c>
      <c r="L259" s="31">
        <f t="shared" si="217"/>
        <v>1774.9999999999998</v>
      </c>
      <c r="M259" s="31">
        <f t="shared" si="218"/>
        <v>275</v>
      </c>
      <c r="N259" s="31">
        <f t="shared" si="215"/>
        <v>760</v>
      </c>
      <c r="O259" s="31">
        <f t="shared" si="219"/>
        <v>1772.5000000000002</v>
      </c>
      <c r="P259" s="31"/>
      <c r="Q259" s="31">
        <f t="shared" si="220"/>
        <v>5300</v>
      </c>
      <c r="R259" s="31">
        <f t="shared" si="221"/>
        <v>1502.5</v>
      </c>
      <c r="S259" s="31">
        <f t="shared" si="222"/>
        <v>3822.5</v>
      </c>
      <c r="T259" s="31">
        <f t="shared" si="223"/>
        <v>23497.5</v>
      </c>
    </row>
    <row r="260" spans="1:20" s="39" customFormat="1" ht="60" customHeight="1" x14ac:dyDescent="0.2">
      <c r="A260" s="69" t="s">
        <v>905</v>
      </c>
      <c r="B260" s="34" t="s">
        <v>1353</v>
      </c>
      <c r="C260" s="35" t="s">
        <v>745</v>
      </c>
      <c r="D260" s="36" t="s">
        <v>318</v>
      </c>
      <c r="E260" s="37" t="s">
        <v>730</v>
      </c>
      <c r="F260" s="29" t="s">
        <v>760</v>
      </c>
      <c r="G260" s="31">
        <v>22000</v>
      </c>
      <c r="H260" s="31"/>
      <c r="I260" s="31">
        <v>25</v>
      </c>
      <c r="J260" s="38"/>
      <c r="K260" s="31">
        <f t="shared" si="216"/>
        <v>631.4</v>
      </c>
      <c r="L260" s="31">
        <f t="shared" si="217"/>
        <v>1561.9999999999998</v>
      </c>
      <c r="M260" s="31">
        <f t="shared" si="218"/>
        <v>242.00000000000003</v>
      </c>
      <c r="N260" s="31">
        <f t="shared" si="215"/>
        <v>668.8</v>
      </c>
      <c r="O260" s="31">
        <f t="shared" si="219"/>
        <v>1559.8000000000002</v>
      </c>
      <c r="P260" s="31"/>
      <c r="Q260" s="31">
        <f t="shared" si="220"/>
        <v>4664</v>
      </c>
      <c r="R260" s="31">
        <f t="shared" si="221"/>
        <v>1325.1999999999998</v>
      </c>
      <c r="S260" s="31">
        <f t="shared" si="222"/>
        <v>3363.8</v>
      </c>
      <c r="T260" s="31">
        <f t="shared" si="223"/>
        <v>20674.8</v>
      </c>
    </row>
    <row r="261" spans="1:20" s="39" customFormat="1" ht="60" customHeight="1" x14ac:dyDescent="0.2">
      <c r="A261" s="69" t="s">
        <v>906</v>
      </c>
      <c r="B261" s="34" t="s">
        <v>1354</v>
      </c>
      <c r="C261" s="35" t="s">
        <v>745</v>
      </c>
      <c r="D261" s="36" t="s">
        <v>318</v>
      </c>
      <c r="E261" s="37" t="s">
        <v>730</v>
      </c>
      <c r="F261" s="29" t="s">
        <v>760</v>
      </c>
      <c r="G261" s="31">
        <v>22000</v>
      </c>
      <c r="H261" s="31"/>
      <c r="I261" s="31">
        <v>25</v>
      </c>
      <c r="J261" s="38"/>
      <c r="K261" s="31">
        <f t="shared" ref="K261:K263" si="278">+G261*2.87%</f>
        <v>631.4</v>
      </c>
      <c r="L261" s="31">
        <f t="shared" ref="L261:L263" si="279">+G261*7.1%</f>
        <v>1561.9999999999998</v>
      </c>
      <c r="M261" s="31">
        <f t="shared" ref="M261:M263" si="280">+G261*1.1%</f>
        <v>242.00000000000003</v>
      </c>
      <c r="N261" s="31">
        <f t="shared" ref="N261:N263" si="281">+G261*3.04%</f>
        <v>668.8</v>
      </c>
      <c r="O261" s="31">
        <f t="shared" ref="O261:O263" si="282">+G261*7.09%</f>
        <v>1559.8000000000002</v>
      </c>
      <c r="P261" s="31"/>
      <c r="Q261" s="31">
        <f t="shared" ref="Q261:Q263" si="283">+K261+L261+M261+N261+O261+P261</f>
        <v>4664</v>
      </c>
      <c r="R261" s="31">
        <f t="shared" ref="R261:R263" si="284">+K261+H261+N261+P261+I261+J261</f>
        <v>1325.1999999999998</v>
      </c>
      <c r="S261" s="31">
        <f t="shared" ref="S261:S263" si="285">+L261+M261+O261</f>
        <v>3363.8</v>
      </c>
      <c r="T261" s="31">
        <f t="shared" ref="T261:T263" si="286">+G261-R261</f>
        <v>20674.8</v>
      </c>
    </row>
    <row r="262" spans="1:20" s="39" customFormat="1" ht="60" customHeight="1" x14ac:dyDescent="0.2">
      <c r="A262" s="69" t="s">
        <v>907</v>
      </c>
      <c r="B262" s="34" t="s">
        <v>1355</v>
      </c>
      <c r="C262" s="35" t="s">
        <v>745</v>
      </c>
      <c r="D262" s="36" t="s">
        <v>318</v>
      </c>
      <c r="E262" s="37" t="s">
        <v>730</v>
      </c>
      <c r="F262" s="29" t="s">
        <v>760</v>
      </c>
      <c r="G262" s="31">
        <v>22000</v>
      </c>
      <c r="H262" s="31"/>
      <c r="I262" s="31">
        <v>25</v>
      </c>
      <c r="J262" s="38"/>
      <c r="K262" s="31">
        <f t="shared" si="278"/>
        <v>631.4</v>
      </c>
      <c r="L262" s="31">
        <f t="shared" si="279"/>
        <v>1561.9999999999998</v>
      </c>
      <c r="M262" s="31">
        <f t="shared" si="280"/>
        <v>242.00000000000003</v>
      </c>
      <c r="N262" s="31">
        <f t="shared" si="281"/>
        <v>668.8</v>
      </c>
      <c r="O262" s="31">
        <f t="shared" si="282"/>
        <v>1559.8000000000002</v>
      </c>
      <c r="P262" s="31"/>
      <c r="Q262" s="31">
        <f t="shared" si="283"/>
        <v>4664</v>
      </c>
      <c r="R262" s="31">
        <f t="shared" si="284"/>
        <v>1325.1999999999998</v>
      </c>
      <c r="S262" s="31">
        <f t="shared" si="285"/>
        <v>3363.8</v>
      </c>
      <c r="T262" s="31">
        <f t="shared" si="286"/>
        <v>20674.8</v>
      </c>
    </row>
    <row r="263" spans="1:20" s="39" customFormat="1" ht="60" customHeight="1" x14ac:dyDescent="0.2">
      <c r="A263" s="69" t="s">
        <v>908</v>
      </c>
      <c r="B263" s="34" t="s">
        <v>1356</v>
      </c>
      <c r="C263" s="35" t="s">
        <v>745</v>
      </c>
      <c r="D263" s="36" t="s">
        <v>318</v>
      </c>
      <c r="E263" s="37" t="s">
        <v>730</v>
      </c>
      <c r="F263" s="29" t="s">
        <v>760</v>
      </c>
      <c r="G263" s="31">
        <v>22000</v>
      </c>
      <c r="H263" s="31"/>
      <c r="I263" s="31">
        <v>25</v>
      </c>
      <c r="J263" s="38"/>
      <c r="K263" s="31">
        <f t="shared" si="278"/>
        <v>631.4</v>
      </c>
      <c r="L263" s="31">
        <f t="shared" si="279"/>
        <v>1561.9999999999998</v>
      </c>
      <c r="M263" s="31">
        <f t="shared" si="280"/>
        <v>242.00000000000003</v>
      </c>
      <c r="N263" s="31">
        <f t="shared" si="281"/>
        <v>668.8</v>
      </c>
      <c r="O263" s="31">
        <f t="shared" si="282"/>
        <v>1559.8000000000002</v>
      </c>
      <c r="P263" s="31"/>
      <c r="Q263" s="31">
        <f t="shared" si="283"/>
        <v>4664</v>
      </c>
      <c r="R263" s="31">
        <f t="shared" si="284"/>
        <v>1325.1999999999998</v>
      </c>
      <c r="S263" s="31">
        <f t="shared" si="285"/>
        <v>3363.8</v>
      </c>
      <c r="T263" s="31">
        <f t="shared" si="286"/>
        <v>20674.8</v>
      </c>
    </row>
    <row r="264" spans="1:20" s="39" customFormat="1" ht="60" customHeight="1" x14ac:dyDescent="0.2">
      <c r="A264" s="69" t="s">
        <v>909</v>
      </c>
      <c r="B264" s="34" t="s">
        <v>1360</v>
      </c>
      <c r="C264" s="35" t="s">
        <v>745</v>
      </c>
      <c r="D264" s="36" t="s">
        <v>318</v>
      </c>
      <c r="E264" s="37" t="s">
        <v>730</v>
      </c>
      <c r="F264" s="29" t="s">
        <v>760</v>
      </c>
      <c r="G264" s="31">
        <v>22000</v>
      </c>
      <c r="H264" s="31"/>
      <c r="I264" s="31">
        <v>25</v>
      </c>
      <c r="J264" s="38"/>
      <c r="K264" s="31">
        <f t="shared" ref="K264:K266" si="287">+G264*2.87%</f>
        <v>631.4</v>
      </c>
      <c r="L264" s="31">
        <f t="shared" ref="L264:L266" si="288">+G264*7.1%</f>
        <v>1561.9999999999998</v>
      </c>
      <c r="M264" s="31">
        <f t="shared" ref="M264:M266" si="289">+G264*1.1%</f>
        <v>242.00000000000003</v>
      </c>
      <c r="N264" s="31">
        <f t="shared" ref="N264:N266" si="290">+G264*3.04%</f>
        <v>668.8</v>
      </c>
      <c r="O264" s="31">
        <f t="shared" ref="O264:O266" si="291">+G264*7.09%</f>
        <v>1559.8000000000002</v>
      </c>
      <c r="P264" s="31"/>
      <c r="Q264" s="31">
        <f t="shared" ref="Q264:Q266" si="292">+K264+L264+M264+N264+O264+P264</f>
        <v>4664</v>
      </c>
      <c r="R264" s="31">
        <f t="shared" ref="R264:R266" si="293">+K264+H264+N264+P264+I264+J264</f>
        <v>1325.1999999999998</v>
      </c>
      <c r="S264" s="31">
        <f t="shared" ref="S264:S266" si="294">+L264+M264+O264</f>
        <v>3363.8</v>
      </c>
      <c r="T264" s="31">
        <f t="shared" ref="T264:T266" si="295">+G264-R264</f>
        <v>20674.8</v>
      </c>
    </row>
    <row r="265" spans="1:20" s="39" customFormat="1" ht="60" customHeight="1" x14ac:dyDescent="0.2">
      <c r="A265" s="69" t="s">
        <v>910</v>
      </c>
      <c r="B265" s="34" t="s">
        <v>1361</v>
      </c>
      <c r="C265" s="35" t="s">
        <v>745</v>
      </c>
      <c r="D265" s="36" t="s">
        <v>318</v>
      </c>
      <c r="E265" s="37" t="s">
        <v>730</v>
      </c>
      <c r="F265" s="29" t="s">
        <v>760</v>
      </c>
      <c r="G265" s="31">
        <v>22000</v>
      </c>
      <c r="H265" s="31"/>
      <c r="I265" s="31">
        <v>25</v>
      </c>
      <c r="J265" s="38"/>
      <c r="K265" s="31">
        <f t="shared" si="287"/>
        <v>631.4</v>
      </c>
      <c r="L265" s="31">
        <f t="shared" si="288"/>
        <v>1561.9999999999998</v>
      </c>
      <c r="M265" s="31">
        <f t="shared" si="289"/>
        <v>242.00000000000003</v>
      </c>
      <c r="N265" s="31">
        <f t="shared" si="290"/>
        <v>668.8</v>
      </c>
      <c r="O265" s="31">
        <f t="shared" si="291"/>
        <v>1559.8000000000002</v>
      </c>
      <c r="P265" s="31"/>
      <c r="Q265" s="31">
        <f t="shared" si="292"/>
        <v>4664</v>
      </c>
      <c r="R265" s="31">
        <f t="shared" si="293"/>
        <v>1325.1999999999998</v>
      </c>
      <c r="S265" s="31">
        <f t="shared" si="294"/>
        <v>3363.8</v>
      </c>
      <c r="T265" s="31">
        <f t="shared" si="295"/>
        <v>20674.8</v>
      </c>
    </row>
    <row r="266" spans="1:20" s="39" customFormat="1" ht="60" customHeight="1" x14ac:dyDescent="0.2">
      <c r="A266" s="69" t="s">
        <v>911</v>
      </c>
      <c r="B266" s="34" t="s">
        <v>1389</v>
      </c>
      <c r="C266" s="35" t="s">
        <v>745</v>
      </c>
      <c r="D266" s="36" t="s">
        <v>349</v>
      </c>
      <c r="E266" s="37" t="s">
        <v>730</v>
      </c>
      <c r="F266" s="29" t="s">
        <v>760</v>
      </c>
      <c r="G266" s="31">
        <v>27600</v>
      </c>
      <c r="H266" s="31"/>
      <c r="I266" s="31">
        <v>25</v>
      </c>
      <c r="J266" s="38"/>
      <c r="K266" s="31">
        <f t="shared" si="287"/>
        <v>792.12</v>
      </c>
      <c r="L266" s="31">
        <f t="shared" si="288"/>
        <v>1959.6</v>
      </c>
      <c r="M266" s="31">
        <f t="shared" si="289"/>
        <v>303.60000000000002</v>
      </c>
      <c r="N266" s="31">
        <f t="shared" si="290"/>
        <v>839.04</v>
      </c>
      <c r="O266" s="31">
        <f t="shared" si="291"/>
        <v>1956.8400000000001</v>
      </c>
      <c r="P266" s="31"/>
      <c r="Q266" s="31">
        <f t="shared" si="292"/>
        <v>5851.2</v>
      </c>
      <c r="R266" s="31">
        <f t="shared" si="293"/>
        <v>1656.1599999999999</v>
      </c>
      <c r="S266" s="31">
        <f t="shared" si="294"/>
        <v>4220.04</v>
      </c>
      <c r="T266" s="31">
        <f t="shared" si="295"/>
        <v>25943.84</v>
      </c>
    </row>
    <row r="267" spans="1:20" s="39" customFormat="1" ht="60" customHeight="1" x14ac:dyDescent="0.2">
      <c r="A267" s="69" t="s">
        <v>912</v>
      </c>
      <c r="B267" s="34" t="s">
        <v>1298</v>
      </c>
      <c r="C267" s="35" t="s">
        <v>745</v>
      </c>
      <c r="D267" s="36" t="s">
        <v>318</v>
      </c>
      <c r="E267" s="37" t="s">
        <v>730</v>
      </c>
      <c r="F267" s="29" t="s">
        <v>760</v>
      </c>
      <c r="G267" s="31">
        <v>22000</v>
      </c>
      <c r="H267" s="31"/>
      <c r="I267" s="31">
        <v>25</v>
      </c>
      <c r="J267" s="38"/>
      <c r="K267" s="31">
        <f>+G267*2.87%</f>
        <v>631.4</v>
      </c>
      <c r="L267" s="31">
        <f>+G267*7.1%</f>
        <v>1561.9999999999998</v>
      </c>
      <c r="M267" s="31">
        <f>+G267*1.1%</f>
        <v>242.00000000000003</v>
      </c>
      <c r="N267" s="31">
        <f>+G267*3.04%</f>
        <v>668.8</v>
      </c>
      <c r="O267" s="31">
        <f>+G267*7.09%</f>
        <v>1559.8000000000002</v>
      </c>
      <c r="P267" s="31"/>
      <c r="Q267" s="31">
        <f>+K267+L267+M267+N267+O267+P267</f>
        <v>4664</v>
      </c>
      <c r="R267" s="31">
        <f>+K267+H267+N267+P267+I267+J267</f>
        <v>1325.1999999999998</v>
      </c>
      <c r="S267" s="31">
        <f>+L267+M267+O267</f>
        <v>3363.8</v>
      </c>
      <c r="T267" s="31">
        <f>+G267-R267</f>
        <v>20674.8</v>
      </c>
    </row>
    <row r="268" spans="1:20" s="39" customFormat="1" ht="60" customHeight="1" x14ac:dyDescent="0.2">
      <c r="A268" s="69" t="s">
        <v>913</v>
      </c>
      <c r="B268" s="34" t="s">
        <v>1299</v>
      </c>
      <c r="C268" s="35" t="s">
        <v>745</v>
      </c>
      <c r="D268" s="36" t="s">
        <v>318</v>
      </c>
      <c r="E268" s="37" t="s">
        <v>730</v>
      </c>
      <c r="F268" s="29" t="s">
        <v>760</v>
      </c>
      <c r="G268" s="31">
        <v>22000</v>
      </c>
      <c r="H268" s="31"/>
      <c r="I268" s="31">
        <v>25</v>
      </c>
      <c r="J268" s="38"/>
      <c r="K268" s="31">
        <f t="shared" ref="K268:K281" si="296">+G268*2.87%</f>
        <v>631.4</v>
      </c>
      <c r="L268" s="31">
        <f t="shared" ref="L268:L281" si="297">+G268*7.1%</f>
        <v>1561.9999999999998</v>
      </c>
      <c r="M268" s="31">
        <f t="shared" ref="M268:M281" si="298">+G268*1.1%</f>
        <v>242.00000000000003</v>
      </c>
      <c r="N268" s="31">
        <f t="shared" ref="N268:N281" si="299">+G268*3.04%</f>
        <v>668.8</v>
      </c>
      <c r="O268" s="31">
        <f t="shared" ref="O268:O281" si="300">+G268*7.09%</f>
        <v>1559.8000000000002</v>
      </c>
      <c r="P268" s="31"/>
      <c r="Q268" s="31">
        <f t="shared" ref="Q268:Q281" si="301">+K268+L268+M268+N268+O268+P268</f>
        <v>4664</v>
      </c>
      <c r="R268" s="31">
        <f t="shared" ref="R268:R281" si="302">+K268+H268+N268+P268+I268+J268</f>
        <v>1325.1999999999998</v>
      </c>
      <c r="S268" s="31">
        <f t="shared" ref="S268:S281" si="303">+L268+M268+O268</f>
        <v>3363.8</v>
      </c>
      <c r="T268" s="31">
        <f t="shared" ref="T268:T281" si="304">+G268-R268</f>
        <v>20674.8</v>
      </c>
    </row>
    <row r="269" spans="1:20" s="39" customFormat="1" ht="60" customHeight="1" x14ac:dyDescent="0.2">
      <c r="A269" s="69" t="s">
        <v>914</v>
      </c>
      <c r="B269" s="34" t="s">
        <v>710</v>
      </c>
      <c r="C269" s="35" t="s">
        <v>745</v>
      </c>
      <c r="D269" s="36" t="s">
        <v>318</v>
      </c>
      <c r="E269" s="37" t="s">
        <v>730</v>
      </c>
      <c r="F269" s="29" t="s">
        <v>760</v>
      </c>
      <c r="G269" s="31">
        <v>22000</v>
      </c>
      <c r="H269" s="31"/>
      <c r="I269" s="31">
        <v>25</v>
      </c>
      <c r="J269" s="38"/>
      <c r="K269" s="31">
        <f t="shared" si="296"/>
        <v>631.4</v>
      </c>
      <c r="L269" s="31">
        <f t="shared" si="297"/>
        <v>1561.9999999999998</v>
      </c>
      <c r="M269" s="31">
        <f t="shared" si="298"/>
        <v>242.00000000000003</v>
      </c>
      <c r="N269" s="31">
        <f t="shared" si="299"/>
        <v>668.8</v>
      </c>
      <c r="O269" s="31">
        <f t="shared" si="300"/>
        <v>1559.8000000000002</v>
      </c>
      <c r="P269" s="31"/>
      <c r="Q269" s="31">
        <f t="shared" si="301"/>
        <v>4664</v>
      </c>
      <c r="R269" s="31">
        <f t="shared" si="302"/>
        <v>1325.1999999999998</v>
      </c>
      <c r="S269" s="31">
        <f t="shared" si="303"/>
        <v>3363.8</v>
      </c>
      <c r="T269" s="31">
        <f t="shared" si="304"/>
        <v>20674.8</v>
      </c>
    </row>
    <row r="270" spans="1:20" s="39" customFormat="1" ht="60" customHeight="1" x14ac:dyDescent="0.2">
      <c r="A270" s="69" t="s">
        <v>915</v>
      </c>
      <c r="B270" s="34" t="s">
        <v>1300</v>
      </c>
      <c r="C270" s="35" t="s">
        <v>745</v>
      </c>
      <c r="D270" s="36" t="s">
        <v>318</v>
      </c>
      <c r="E270" s="37" t="s">
        <v>730</v>
      </c>
      <c r="F270" s="29" t="s">
        <v>760</v>
      </c>
      <c r="G270" s="31">
        <v>22000</v>
      </c>
      <c r="H270" s="31"/>
      <c r="I270" s="31">
        <v>25</v>
      </c>
      <c r="J270" s="38"/>
      <c r="K270" s="31">
        <f t="shared" si="296"/>
        <v>631.4</v>
      </c>
      <c r="L270" s="31">
        <f t="shared" si="297"/>
        <v>1561.9999999999998</v>
      </c>
      <c r="M270" s="31">
        <f t="shared" si="298"/>
        <v>242.00000000000003</v>
      </c>
      <c r="N270" s="31">
        <f t="shared" si="299"/>
        <v>668.8</v>
      </c>
      <c r="O270" s="31">
        <f t="shared" si="300"/>
        <v>1559.8000000000002</v>
      </c>
      <c r="P270" s="31"/>
      <c r="Q270" s="31">
        <f t="shared" si="301"/>
        <v>4664</v>
      </c>
      <c r="R270" s="31">
        <f t="shared" si="302"/>
        <v>1325.1999999999998</v>
      </c>
      <c r="S270" s="31">
        <f t="shared" si="303"/>
        <v>3363.8</v>
      </c>
      <c r="T270" s="31">
        <f t="shared" si="304"/>
        <v>20674.8</v>
      </c>
    </row>
    <row r="271" spans="1:20" s="39" customFormat="1" ht="60" customHeight="1" x14ac:dyDescent="0.2">
      <c r="A271" s="69" t="s">
        <v>916</v>
      </c>
      <c r="B271" s="34" t="s">
        <v>1301</v>
      </c>
      <c r="C271" s="35" t="s">
        <v>745</v>
      </c>
      <c r="D271" s="36" t="s">
        <v>318</v>
      </c>
      <c r="E271" s="37" t="s">
        <v>730</v>
      </c>
      <c r="F271" s="29" t="s">
        <v>760</v>
      </c>
      <c r="G271" s="31">
        <v>22000</v>
      </c>
      <c r="H271" s="31"/>
      <c r="I271" s="31">
        <v>25</v>
      </c>
      <c r="J271" s="38"/>
      <c r="K271" s="31">
        <f t="shared" si="296"/>
        <v>631.4</v>
      </c>
      <c r="L271" s="31">
        <f t="shared" si="297"/>
        <v>1561.9999999999998</v>
      </c>
      <c r="M271" s="31">
        <f t="shared" si="298"/>
        <v>242.00000000000003</v>
      </c>
      <c r="N271" s="31">
        <f t="shared" si="299"/>
        <v>668.8</v>
      </c>
      <c r="O271" s="31">
        <f t="shared" si="300"/>
        <v>1559.8000000000002</v>
      </c>
      <c r="P271" s="31"/>
      <c r="Q271" s="31">
        <f t="shared" si="301"/>
        <v>4664</v>
      </c>
      <c r="R271" s="31">
        <f t="shared" si="302"/>
        <v>1325.1999999999998</v>
      </c>
      <c r="S271" s="31">
        <f t="shared" si="303"/>
        <v>3363.8</v>
      </c>
      <c r="T271" s="31">
        <f t="shared" si="304"/>
        <v>20674.8</v>
      </c>
    </row>
    <row r="272" spans="1:20" s="39" customFormat="1" ht="60" customHeight="1" x14ac:dyDescent="0.2">
      <c r="A272" s="69" t="s">
        <v>917</v>
      </c>
      <c r="B272" s="34" t="s">
        <v>1302</v>
      </c>
      <c r="C272" s="35" t="s">
        <v>745</v>
      </c>
      <c r="D272" s="36" t="s">
        <v>318</v>
      </c>
      <c r="E272" s="37" t="s">
        <v>730</v>
      </c>
      <c r="F272" s="29" t="s">
        <v>760</v>
      </c>
      <c r="G272" s="31">
        <v>22000</v>
      </c>
      <c r="H272" s="31"/>
      <c r="I272" s="31">
        <v>25</v>
      </c>
      <c r="J272" s="38"/>
      <c r="K272" s="31">
        <f t="shared" si="296"/>
        <v>631.4</v>
      </c>
      <c r="L272" s="31">
        <f t="shared" si="297"/>
        <v>1561.9999999999998</v>
      </c>
      <c r="M272" s="31">
        <f t="shared" si="298"/>
        <v>242.00000000000003</v>
      </c>
      <c r="N272" s="31">
        <f t="shared" si="299"/>
        <v>668.8</v>
      </c>
      <c r="O272" s="31">
        <f t="shared" si="300"/>
        <v>1559.8000000000002</v>
      </c>
      <c r="P272" s="31"/>
      <c r="Q272" s="31">
        <f t="shared" si="301"/>
        <v>4664</v>
      </c>
      <c r="R272" s="31">
        <f t="shared" si="302"/>
        <v>1325.1999999999998</v>
      </c>
      <c r="S272" s="31">
        <f t="shared" si="303"/>
        <v>3363.8</v>
      </c>
      <c r="T272" s="31">
        <f t="shared" si="304"/>
        <v>20674.8</v>
      </c>
    </row>
    <row r="273" spans="1:20" s="39" customFormat="1" ht="60" customHeight="1" x14ac:dyDescent="0.2">
      <c r="A273" s="69" t="s">
        <v>918</v>
      </c>
      <c r="B273" s="34" t="s">
        <v>1303</v>
      </c>
      <c r="C273" s="35" t="s">
        <v>745</v>
      </c>
      <c r="D273" s="36" t="s">
        <v>318</v>
      </c>
      <c r="E273" s="37" t="s">
        <v>730</v>
      </c>
      <c r="F273" s="29" t="s">
        <v>760</v>
      </c>
      <c r="G273" s="31">
        <v>22000</v>
      </c>
      <c r="H273" s="31"/>
      <c r="I273" s="31">
        <v>25</v>
      </c>
      <c r="J273" s="38"/>
      <c r="K273" s="31">
        <f t="shared" si="296"/>
        <v>631.4</v>
      </c>
      <c r="L273" s="31">
        <f t="shared" si="297"/>
        <v>1561.9999999999998</v>
      </c>
      <c r="M273" s="31">
        <f t="shared" si="298"/>
        <v>242.00000000000003</v>
      </c>
      <c r="N273" s="31">
        <f t="shared" si="299"/>
        <v>668.8</v>
      </c>
      <c r="O273" s="31">
        <f t="shared" si="300"/>
        <v>1559.8000000000002</v>
      </c>
      <c r="P273" s="31"/>
      <c r="Q273" s="31">
        <f t="shared" si="301"/>
        <v>4664</v>
      </c>
      <c r="R273" s="31">
        <f t="shared" si="302"/>
        <v>1325.1999999999998</v>
      </c>
      <c r="S273" s="31">
        <f t="shared" si="303"/>
        <v>3363.8</v>
      </c>
      <c r="T273" s="31">
        <f t="shared" si="304"/>
        <v>20674.8</v>
      </c>
    </row>
    <row r="274" spans="1:20" s="39" customFormat="1" ht="60" customHeight="1" x14ac:dyDescent="0.2">
      <c r="A274" s="69" t="s">
        <v>919</v>
      </c>
      <c r="B274" s="34" t="s">
        <v>1304</v>
      </c>
      <c r="C274" s="35" t="s">
        <v>745</v>
      </c>
      <c r="D274" s="36" t="s">
        <v>318</v>
      </c>
      <c r="E274" s="37" t="s">
        <v>730</v>
      </c>
      <c r="F274" s="29" t="s">
        <v>760</v>
      </c>
      <c r="G274" s="31">
        <v>22000</v>
      </c>
      <c r="H274" s="31"/>
      <c r="I274" s="31">
        <v>25</v>
      </c>
      <c r="J274" s="38"/>
      <c r="K274" s="31">
        <f t="shared" si="296"/>
        <v>631.4</v>
      </c>
      <c r="L274" s="31">
        <f t="shared" si="297"/>
        <v>1561.9999999999998</v>
      </c>
      <c r="M274" s="31">
        <f t="shared" si="298"/>
        <v>242.00000000000003</v>
      </c>
      <c r="N274" s="31">
        <f t="shared" si="299"/>
        <v>668.8</v>
      </c>
      <c r="O274" s="31">
        <f t="shared" si="300"/>
        <v>1559.8000000000002</v>
      </c>
      <c r="P274" s="31"/>
      <c r="Q274" s="31">
        <f t="shared" si="301"/>
        <v>4664</v>
      </c>
      <c r="R274" s="31">
        <f t="shared" si="302"/>
        <v>1325.1999999999998</v>
      </c>
      <c r="S274" s="31">
        <f t="shared" si="303"/>
        <v>3363.8</v>
      </c>
      <c r="T274" s="31">
        <f t="shared" si="304"/>
        <v>20674.8</v>
      </c>
    </row>
    <row r="275" spans="1:20" s="39" customFormat="1" ht="60" customHeight="1" x14ac:dyDescent="0.2">
      <c r="A275" s="69" t="s">
        <v>920</v>
      </c>
      <c r="B275" s="34" t="s">
        <v>1305</v>
      </c>
      <c r="C275" s="35" t="s">
        <v>745</v>
      </c>
      <c r="D275" s="36" t="s">
        <v>318</v>
      </c>
      <c r="E275" s="37" t="s">
        <v>730</v>
      </c>
      <c r="F275" s="29" t="s">
        <v>760</v>
      </c>
      <c r="G275" s="31">
        <v>22000</v>
      </c>
      <c r="H275" s="31"/>
      <c r="I275" s="31">
        <v>25</v>
      </c>
      <c r="J275" s="38"/>
      <c r="K275" s="31">
        <f t="shared" si="296"/>
        <v>631.4</v>
      </c>
      <c r="L275" s="31">
        <f t="shared" si="297"/>
        <v>1561.9999999999998</v>
      </c>
      <c r="M275" s="31">
        <f t="shared" si="298"/>
        <v>242.00000000000003</v>
      </c>
      <c r="N275" s="31">
        <f t="shared" si="299"/>
        <v>668.8</v>
      </c>
      <c r="O275" s="31">
        <f t="shared" si="300"/>
        <v>1559.8000000000002</v>
      </c>
      <c r="P275" s="31"/>
      <c r="Q275" s="31">
        <f t="shared" si="301"/>
        <v>4664</v>
      </c>
      <c r="R275" s="31">
        <f t="shared" si="302"/>
        <v>1325.1999999999998</v>
      </c>
      <c r="S275" s="31">
        <f t="shared" si="303"/>
        <v>3363.8</v>
      </c>
      <c r="T275" s="31">
        <f t="shared" si="304"/>
        <v>20674.8</v>
      </c>
    </row>
    <row r="276" spans="1:20" s="39" customFormat="1" ht="60" customHeight="1" x14ac:dyDescent="0.2">
      <c r="A276" s="69" t="s">
        <v>921</v>
      </c>
      <c r="B276" s="34" t="s">
        <v>1306</v>
      </c>
      <c r="C276" s="35" t="s">
        <v>745</v>
      </c>
      <c r="D276" s="36" t="s">
        <v>318</v>
      </c>
      <c r="E276" s="37" t="s">
        <v>730</v>
      </c>
      <c r="F276" s="29" t="s">
        <v>760</v>
      </c>
      <c r="G276" s="31">
        <v>22000</v>
      </c>
      <c r="H276" s="31"/>
      <c r="I276" s="31">
        <v>25</v>
      </c>
      <c r="J276" s="38"/>
      <c r="K276" s="31">
        <f t="shared" si="296"/>
        <v>631.4</v>
      </c>
      <c r="L276" s="31">
        <f t="shared" si="297"/>
        <v>1561.9999999999998</v>
      </c>
      <c r="M276" s="31">
        <f t="shared" si="298"/>
        <v>242.00000000000003</v>
      </c>
      <c r="N276" s="31">
        <f t="shared" si="299"/>
        <v>668.8</v>
      </c>
      <c r="O276" s="31">
        <f t="shared" si="300"/>
        <v>1559.8000000000002</v>
      </c>
      <c r="P276" s="31"/>
      <c r="Q276" s="31">
        <f t="shared" si="301"/>
        <v>4664</v>
      </c>
      <c r="R276" s="31">
        <f t="shared" si="302"/>
        <v>1325.1999999999998</v>
      </c>
      <c r="S276" s="31">
        <f t="shared" si="303"/>
        <v>3363.8</v>
      </c>
      <c r="T276" s="31">
        <f t="shared" si="304"/>
        <v>20674.8</v>
      </c>
    </row>
    <row r="277" spans="1:20" s="39" customFormat="1" ht="60" customHeight="1" x14ac:dyDescent="0.2">
      <c r="A277" s="69" t="s">
        <v>922</v>
      </c>
      <c r="B277" s="34" t="s">
        <v>1307</v>
      </c>
      <c r="C277" s="35" t="s">
        <v>745</v>
      </c>
      <c r="D277" s="36" t="s">
        <v>318</v>
      </c>
      <c r="E277" s="37" t="s">
        <v>730</v>
      </c>
      <c r="F277" s="29" t="s">
        <v>760</v>
      </c>
      <c r="G277" s="31">
        <v>22000</v>
      </c>
      <c r="H277" s="31"/>
      <c r="I277" s="31">
        <v>25</v>
      </c>
      <c r="J277" s="38"/>
      <c r="K277" s="31">
        <f t="shared" si="296"/>
        <v>631.4</v>
      </c>
      <c r="L277" s="31">
        <f t="shared" si="297"/>
        <v>1561.9999999999998</v>
      </c>
      <c r="M277" s="31">
        <f t="shared" si="298"/>
        <v>242.00000000000003</v>
      </c>
      <c r="N277" s="31">
        <f t="shared" si="299"/>
        <v>668.8</v>
      </c>
      <c r="O277" s="31">
        <f t="shared" si="300"/>
        <v>1559.8000000000002</v>
      </c>
      <c r="P277" s="31"/>
      <c r="Q277" s="31">
        <f t="shared" si="301"/>
        <v>4664</v>
      </c>
      <c r="R277" s="31">
        <f t="shared" si="302"/>
        <v>1325.1999999999998</v>
      </c>
      <c r="S277" s="31">
        <f t="shared" si="303"/>
        <v>3363.8</v>
      </c>
      <c r="T277" s="31">
        <f t="shared" si="304"/>
        <v>20674.8</v>
      </c>
    </row>
    <row r="278" spans="1:20" s="39" customFormat="1" ht="60" customHeight="1" x14ac:dyDescent="0.2">
      <c r="A278" s="69" t="s">
        <v>923</v>
      </c>
      <c r="B278" s="34" t="s">
        <v>1308</v>
      </c>
      <c r="C278" s="35" t="s">
        <v>745</v>
      </c>
      <c r="D278" s="36" t="s">
        <v>318</v>
      </c>
      <c r="E278" s="37" t="s">
        <v>730</v>
      </c>
      <c r="F278" s="29" t="s">
        <v>760</v>
      </c>
      <c r="G278" s="31">
        <v>22000</v>
      </c>
      <c r="H278" s="31"/>
      <c r="I278" s="31">
        <v>25</v>
      </c>
      <c r="J278" s="38"/>
      <c r="K278" s="31">
        <f t="shared" si="296"/>
        <v>631.4</v>
      </c>
      <c r="L278" s="31">
        <f t="shared" si="297"/>
        <v>1561.9999999999998</v>
      </c>
      <c r="M278" s="31">
        <f t="shared" si="298"/>
        <v>242.00000000000003</v>
      </c>
      <c r="N278" s="31">
        <f t="shared" si="299"/>
        <v>668.8</v>
      </c>
      <c r="O278" s="31">
        <f t="shared" si="300"/>
        <v>1559.8000000000002</v>
      </c>
      <c r="P278" s="31"/>
      <c r="Q278" s="31">
        <f t="shared" si="301"/>
        <v>4664</v>
      </c>
      <c r="R278" s="31">
        <f t="shared" si="302"/>
        <v>1325.1999999999998</v>
      </c>
      <c r="S278" s="31">
        <f t="shared" si="303"/>
        <v>3363.8</v>
      </c>
      <c r="T278" s="31">
        <f t="shared" si="304"/>
        <v>20674.8</v>
      </c>
    </row>
    <row r="279" spans="1:20" s="39" customFormat="1" ht="60" customHeight="1" x14ac:dyDescent="0.2">
      <c r="A279" s="69" t="s">
        <v>924</v>
      </c>
      <c r="B279" s="34" t="s">
        <v>1309</v>
      </c>
      <c r="C279" s="35" t="s">
        <v>745</v>
      </c>
      <c r="D279" s="36" t="s">
        <v>318</v>
      </c>
      <c r="E279" s="37" t="s">
        <v>730</v>
      </c>
      <c r="F279" s="29" t="s">
        <v>760</v>
      </c>
      <c r="G279" s="31">
        <v>22000</v>
      </c>
      <c r="H279" s="31"/>
      <c r="I279" s="31">
        <v>25</v>
      </c>
      <c r="J279" s="38"/>
      <c r="K279" s="31">
        <f t="shared" si="296"/>
        <v>631.4</v>
      </c>
      <c r="L279" s="31">
        <f t="shared" si="297"/>
        <v>1561.9999999999998</v>
      </c>
      <c r="M279" s="31">
        <f t="shared" si="298"/>
        <v>242.00000000000003</v>
      </c>
      <c r="N279" s="31">
        <f t="shared" si="299"/>
        <v>668.8</v>
      </c>
      <c r="O279" s="31">
        <f t="shared" si="300"/>
        <v>1559.8000000000002</v>
      </c>
      <c r="P279" s="31"/>
      <c r="Q279" s="31">
        <f t="shared" si="301"/>
        <v>4664</v>
      </c>
      <c r="R279" s="31">
        <f t="shared" si="302"/>
        <v>1325.1999999999998</v>
      </c>
      <c r="S279" s="31">
        <f t="shared" si="303"/>
        <v>3363.8</v>
      </c>
      <c r="T279" s="31">
        <f t="shared" si="304"/>
        <v>20674.8</v>
      </c>
    </row>
    <row r="280" spans="1:20" s="39" customFormat="1" ht="60" customHeight="1" x14ac:dyDescent="0.2">
      <c r="A280" s="69" t="s">
        <v>925</v>
      </c>
      <c r="B280" s="40" t="s">
        <v>1481</v>
      </c>
      <c r="C280" s="35" t="s">
        <v>745</v>
      </c>
      <c r="D280" s="36" t="s">
        <v>1483</v>
      </c>
      <c r="E280" s="37" t="s">
        <v>730</v>
      </c>
      <c r="F280" s="29" t="s">
        <v>760</v>
      </c>
      <c r="G280" s="31">
        <v>22000</v>
      </c>
      <c r="H280" s="31"/>
      <c r="I280" s="31">
        <v>25</v>
      </c>
      <c r="J280" s="38"/>
      <c r="K280" s="31">
        <f t="shared" si="296"/>
        <v>631.4</v>
      </c>
      <c r="L280" s="31">
        <f t="shared" si="297"/>
        <v>1561.9999999999998</v>
      </c>
      <c r="M280" s="31">
        <f t="shared" si="298"/>
        <v>242.00000000000003</v>
      </c>
      <c r="N280" s="31">
        <f t="shared" si="299"/>
        <v>668.8</v>
      </c>
      <c r="O280" s="31">
        <f t="shared" si="300"/>
        <v>1559.8000000000002</v>
      </c>
      <c r="P280" s="31"/>
      <c r="Q280" s="31">
        <f t="shared" si="301"/>
        <v>4664</v>
      </c>
      <c r="R280" s="31">
        <f t="shared" si="302"/>
        <v>1325.1999999999998</v>
      </c>
      <c r="S280" s="31">
        <f t="shared" si="303"/>
        <v>3363.8</v>
      </c>
      <c r="T280" s="31">
        <f t="shared" si="304"/>
        <v>20674.8</v>
      </c>
    </row>
    <row r="281" spans="1:20" s="39" customFormat="1" ht="60" customHeight="1" x14ac:dyDescent="0.2">
      <c r="A281" s="69" t="s">
        <v>926</v>
      </c>
      <c r="B281" s="40" t="s">
        <v>1482</v>
      </c>
      <c r="C281" s="35" t="s">
        <v>745</v>
      </c>
      <c r="D281" s="36" t="s">
        <v>1483</v>
      </c>
      <c r="E281" s="37" t="s">
        <v>730</v>
      </c>
      <c r="F281" s="29" t="s">
        <v>760</v>
      </c>
      <c r="G281" s="31">
        <v>22000</v>
      </c>
      <c r="H281" s="31"/>
      <c r="I281" s="31">
        <v>25</v>
      </c>
      <c r="J281" s="38"/>
      <c r="K281" s="31">
        <f t="shared" si="296"/>
        <v>631.4</v>
      </c>
      <c r="L281" s="31">
        <f t="shared" si="297"/>
        <v>1561.9999999999998</v>
      </c>
      <c r="M281" s="31">
        <f t="shared" si="298"/>
        <v>242.00000000000003</v>
      </c>
      <c r="N281" s="31">
        <f t="shared" si="299"/>
        <v>668.8</v>
      </c>
      <c r="O281" s="31">
        <f t="shared" si="300"/>
        <v>1559.8000000000002</v>
      </c>
      <c r="P281" s="31"/>
      <c r="Q281" s="31">
        <f t="shared" si="301"/>
        <v>4664</v>
      </c>
      <c r="R281" s="31">
        <f t="shared" si="302"/>
        <v>1325.1999999999998</v>
      </c>
      <c r="S281" s="31">
        <f t="shared" si="303"/>
        <v>3363.8</v>
      </c>
      <c r="T281" s="31">
        <f t="shared" si="304"/>
        <v>20674.8</v>
      </c>
    </row>
    <row r="282" spans="1:20" s="32" customFormat="1" ht="60" customHeight="1" x14ac:dyDescent="0.2">
      <c r="A282" s="69" t="s">
        <v>927</v>
      </c>
      <c r="B282" s="26" t="s">
        <v>1363</v>
      </c>
      <c r="C282" s="27" t="s">
        <v>1362</v>
      </c>
      <c r="D282" s="28" t="s">
        <v>5</v>
      </c>
      <c r="E282" s="27" t="s">
        <v>730</v>
      </c>
      <c r="F282" s="29" t="s">
        <v>760</v>
      </c>
      <c r="G282" s="30">
        <v>90000</v>
      </c>
      <c r="H282" s="31">
        <v>9753.1200000000008</v>
      </c>
      <c r="I282" s="30">
        <v>25</v>
      </c>
      <c r="J282" s="38"/>
      <c r="K282" s="30">
        <f t="shared" ref="K282" si="305">+G282*2.87%</f>
        <v>2583</v>
      </c>
      <c r="L282" s="30">
        <f t="shared" ref="L282" si="306">+G282*7.1%</f>
        <v>6389.9999999999991</v>
      </c>
      <c r="M282" s="30">
        <f t="shared" ref="M282" si="307">+G282*1.1%</f>
        <v>990.00000000000011</v>
      </c>
      <c r="N282" s="30">
        <f t="shared" ref="N282" si="308">+G282*3.04%</f>
        <v>2736</v>
      </c>
      <c r="O282" s="30">
        <f t="shared" ref="O282" si="309">+G282*7.09%</f>
        <v>6381</v>
      </c>
      <c r="P282" s="30"/>
      <c r="Q282" s="30">
        <f t="shared" ref="Q282" si="310">+K282+L282+M282+N282+O282+P282</f>
        <v>19080</v>
      </c>
      <c r="R282" s="30">
        <f t="shared" ref="R282" si="311">+K282+H282+N282+P282+I282+J282</f>
        <v>15097.12</v>
      </c>
      <c r="S282" s="30">
        <f t="shared" ref="S282" si="312">+L282+M282+O282</f>
        <v>13761</v>
      </c>
      <c r="T282" s="30">
        <f t="shared" ref="T282" si="313">+G282-R282</f>
        <v>74902.880000000005</v>
      </c>
    </row>
    <row r="283" spans="1:20" s="32" customFormat="1" ht="60" customHeight="1" x14ac:dyDescent="0.2">
      <c r="A283" s="69" t="s">
        <v>928</v>
      </c>
      <c r="B283" s="26" t="s">
        <v>216</v>
      </c>
      <c r="C283" s="27" t="s">
        <v>746</v>
      </c>
      <c r="D283" s="28" t="s">
        <v>9</v>
      </c>
      <c r="E283" s="27" t="s">
        <v>730</v>
      </c>
      <c r="F283" s="29" t="s">
        <v>760</v>
      </c>
      <c r="G283" s="30">
        <v>20556.25</v>
      </c>
      <c r="H283" s="31"/>
      <c r="I283" s="30">
        <v>25</v>
      </c>
      <c r="J283" s="38"/>
      <c r="K283" s="30">
        <f t="shared" si="216"/>
        <v>589.96437500000002</v>
      </c>
      <c r="L283" s="30">
        <f t="shared" si="217"/>
        <v>1459.4937499999999</v>
      </c>
      <c r="M283" s="30">
        <f t="shared" si="218"/>
        <v>226.11875000000003</v>
      </c>
      <c r="N283" s="30">
        <f t="shared" si="215"/>
        <v>624.91</v>
      </c>
      <c r="O283" s="30">
        <f t="shared" si="219"/>
        <v>1457.4381250000001</v>
      </c>
      <c r="P283" s="30"/>
      <c r="Q283" s="30">
        <f t="shared" si="220"/>
        <v>4357.9250000000002</v>
      </c>
      <c r="R283" s="30">
        <f t="shared" si="221"/>
        <v>1239.8743749999999</v>
      </c>
      <c r="S283" s="30">
        <f t="shared" si="222"/>
        <v>3143.0506249999999</v>
      </c>
      <c r="T283" s="30">
        <f t="shared" si="223"/>
        <v>19316.375625000001</v>
      </c>
    </row>
    <row r="284" spans="1:20" s="32" customFormat="1" ht="60" customHeight="1" x14ac:dyDescent="0.2">
      <c r="A284" s="69" t="s">
        <v>929</v>
      </c>
      <c r="B284" s="26" t="s">
        <v>295</v>
      </c>
      <c r="C284" s="27" t="s">
        <v>746</v>
      </c>
      <c r="D284" s="28" t="s">
        <v>375</v>
      </c>
      <c r="E284" s="27" t="s">
        <v>730</v>
      </c>
      <c r="F284" s="29" t="s">
        <v>760</v>
      </c>
      <c r="G284" s="30">
        <v>25300</v>
      </c>
      <c r="H284" s="31"/>
      <c r="I284" s="30">
        <v>25</v>
      </c>
      <c r="J284" s="38">
        <f>2000</f>
        <v>2000</v>
      </c>
      <c r="K284" s="30">
        <f t="shared" si="216"/>
        <v>726.11</v>
      </c>
      <c r="L284" s="30">
        <f t="shared" si="217"/>
        <v>1796.2999999999997</v>
      </c>
      <c r="M284" s="30">
        <f t="shared" si="218"/>
        <v>278.3</v>
      </c>
      <c r="N284" s="30">
        <f t="shared" si="215"/>
        <v>769.12</v>
      </c>
      <c r="O284" s="30">
        <f t="shared" si="219"/>
        <v>1793.7700000000002</v>
      </c>
      <c r="P284" s="30"/>
      <c r="Q284" s="30">
        <f t="shared" si="220"/>
        <v>5363.6</v>
      </c>
      <c r="R284" s="30">
        <f t="shared" si="221"/>
        <v>3520.23</v>
      </c>
      <c r="S284" s="30">
        <f t="shared" si="222"/>
        <v>3868.37</v>
      </c>
      <c r="T284" s="30">
        <f t="shared" si="223"/>
        <v>21779.77</v>
      </c>
    </row>
    <row r="285" spans="1:20" s="32" customFormat="1" ht="60" customHeight="1" x14ac:dyDescent="0.2">
      <c r="A285" s="69" t="s">
        <v>930</v>
      </c>
      <c r="B285" s="26" t="s">
        <v>132</v>
      </c>
      <c r="C285" s="27" t="s">
        <v>746</v>
      </c>
      <c r="D285" s="28" t="s">
        <v>9</v>
      </c>
      <c r="E285" s="27" t="s">
        <v>730</v>
      </c>
      <c r="F285" s="29" t="s">
        <v>760</v>
      </c>
      <c r="G285" s="30">
        <v>22365.200000000001</v>
      </c>
      <c r="H285" s="31"/>
      <c r="I285" s="30">
        <v>25</v>
      </c>
      <c r="J285" s="38"/>
      <c r="K285" s="30">
        <f t="shared" si="216"/>
        <v>641.88124000000005</v>
      </c>
      <c r="L285" s="30">
        <f t="shared" si="217"/>
        <v>1587.9291999999998</v>
      </c>
      <c r="M285" s="30">
        <f t="shared" si="218"/>
        <v>246.01720000000003</v>
      </c>
      <c r="N285" s="30">
        <f t="shared" si="215"/>
        <v>679.90208000000007</v>
      </c>
      <c r="O285" s="30">
        <f t="shared" si="219"/>
        <v>1585.6926800000001</v>
      </c>
      <c r="P285" s="30"/>
      <c r="Q285" s="30">
        <f t="shared" si="220"/>
        <v>4741.4224000000004</v>
      </c>
      <c r="R285" s="30">
        <f t="shared" si="221"/>
        <v>1346.78332</v>
      </c>
      <c r="S285" s="30">
        <f t="shared" si="222"/>
        <v>3419.6390799999999</v>
      </c>
      <c r="T285" s="30">
        <f t="shared" si="223"/>
        <v>21018.416680000002</v>
      </c>
    </row>
    <row r="286" spans="1:20" s="32" customFormat="1" ht="60" customHeight="1" x14ac:dyDescent="0.2">
      <c r="A286" s="69" t="s">
        <v>931</v>
      </c>
      <c r="B286" s="26" t="s">
        <v>279</v>
      </c>
      <c r="C286" s="27" t="s">
        <v>746</v>
      </c>
      <c r="D286" s="28" t="s">
        <v>324</v>
      </c>
      <c r="E286" s="27" t="s">
        <v>730</v>
      </c>
      <c r="F286" s="29" t="s">
        <v>760</v>
      </c>
      <c r="G286" s="30">
        <v>18000</v>
      </c>
      <c r="H286" s="31"/>
      <c r="I286" s="30">
        <v>25</v>
      </c>
      <c r="J286" s="38">
        <v>1972.48</v>
      </c>
      <c r="K286" s="30">
        <f t="shared" si="216"/>
        <v>516.6</v>
      </c>
      <c r="L286" s="30">
        <f t="shared" si="217"/>
        <v>1277.9999999999998</v>
      </c>
      <c r="M286" s="30">
        <f t="shared" si="218"/>
        <v>198.00000000000003</v>
      </c>
      <c r="N286" s="30">
        <f t="shared" si="215"/>
        <v>547.20000000000005</v>
      </c>
      <c r="O286" s="30">
        <f t="shared" si="219"/>
        <v>1276.2</v>
      </c>
      <c r="P286" s="30"/>
      <c r="Q286" s="30">
        <f t="shared" si="220"/>
        <v>3816</v>
      </c>
      <c r="R286" s="30">
        <f t="shared" si="221"/>
        <v>3061.28</v>
      </c>
      <c r="S286" s="30">
        <f t="shared" si="222"/>
        <v>2752.2</v>
      </c>
      <c r="T286" s="30">
        <f t="shared" si="223"/>
        <v>14938.72</v>
      </c>
    </row>
    <row r="287" spans="1:20" s="32" customFormat="1" ht="60" customHeight="1" x14ac:dyDescent="0.2">
      <c r="A287" s="69" t="s">
        <v>932</v>
      </c>
      <c r="B287" s="26" t="s">
        <v>276</v>
      </c>
      <c r="C287" s="27" t="s">
        <v>746</v>
      </c>
      <c r="D287" s="28" t="s">
        <v>112</v>
      </c>
      <c r="E287" s="27" t="s">
        <v>730</v>
      </c>
      <c r="F287" s="29" t="s">
        <v>760</v>
      </c>
      <c r="G287" s="30">
        <v>18000</v>
      </c>
      <c r="H287" s="31"/>
      <c r="I287" s="30">
        <v>25</v>
      </c>
      <c r="J287" s="38"/>
      <c r="K287" s="30">
        <f t="shared" si="216"/>
        <v>516.6</v>
      </c>
      <c r="L287" s="30">
        <f t="shared" si="217"/>
        <v>1277.9999999999998</v>
      </c>
      <c r="M287" s="30">
        <f t="shared" si="218"/>
        <v>198.00000000000003</v>
      </c>
      <c r="N287" s="30">
        <f t="shared" si="215"/>
        <v>547.20000000000005</v>
      </c>
      <c r="O287" s="30">
        <f t="shared" si="219"/>
        <v>1276.2</v>
      </c>
      <c r="P287" s="30"/>
      <c r="Q287" s="30">
        <f t="shared" si="220"/>
        <v>3816</v>
      </c>
      <c r="R287" s="30">
        <f t="shared" si="221"/>
        <v>1088.8000000000002</v>
      </c>
      <c r="S287" s="30">
        <f t="shared" si="222"/>
        <v>2752.2</v>
      </c>
      <c r="T287" s="30">
        <f t="shared" si="223"/>
        <v>16911.2</v>
      </c>
    </row>
    <row r="288" spans="1:20" s="32" customFormat="1" ht="60" customHeight="1" x14ac:dyDescent="0.2">
      <c r="A288" s="69" t="s">
        <v>933</v>
      </c>
      <c r="B288" s="26" t="s">
        <v>129</v>
      </c>
      <c r="C288" s="27" t="s">
        <v>746</v>
      </c>
      <c r="D288" s="28" t="s">
        <v>104</v>
      </c>
      <c r="E288" s="27" t="s">
        <v>729</v>
      </c>
      <c r="F288" s="29" t="s">
        <v>760</v>
      </c>
      <c r="G288" s="30">
        <v>18000</v>
      </c>
      <c r="H288" s="31"/>
      <c r="I288" s="30">
        <v>25</v>
      </c>
      <c r="J288" s="38"/>
      <c r="K288" s="30">
        <f t="shared" si="216"/>
        <v>516.6</v>
      </c>
      <c r="L288" s="30">
        <f t="shared" si="217"/>
        <v>1277.9999999999998</v>
      </c>
      <c r="M288" s="30">
        <f t="shared" si="218"/>
        <v>198.00000000000003</v>
      </c>
      <c r="N288" s="30">
        <f t="shared" si="215"/>
        <v>547.20000000000005</v>
      </c>
      <c r="O288" s="30">
        <f t="shared" si="219"/>
        <v>1276.2</v>
      </c>
      <c r="P288" s="30"/>
      <c r="Q288" s="30">
        <f t="shared" si="220"/>
        <v>3816</v>
      </c>
      <c r="R288" s="30">
        <f t="shared" si="221"/>
        <v>1088.8000000000002</v>
      </c>
      <c r="S288" s="30">
        <f t="shared" si="222"/>
        <v>2752.2</v>
      </c>
      <c r="T288" s="30">
        <f t="shared" si="223"/>
        <v>16911.2</v>
      </c>
    </row>
    <row r="289" spans="1:20" s="32" customFormat="1" ht="60" customHeight="1" x14ac:dyDescent="0.2">
      <c r="A289" s="69" t="s">
        <v>934</v>
      </c>
      <c r="B289" s="26" t="s">
        <v>205</v>
      </c>
      <c r="C289" s="27" t="s">
        <v>746</v>
      </c>
      <c r="D289" s="28" t="s">
        <v>103</v>
      </c>
      <c r="E289" s="27" t="s">
        <v>730</v>
      </c>
      <c r="F289" s="29" t="s">
        <v>760</v>
      </c>
      <c r="G289" s="30">
        <v>18000</v>
      </c>
      <c r="H289" s="31"/>
      <c r="I289" s="30">
        <v>25</v>
      </c>
      <c r="J289" s="38"/>
      <c r="K289" s="30">
        <f t="shared" si="216"/>
        <v>516.6</v>
      </c>
      <c r="L289" s="30">
        <f t="shared" si="217"/>
        <v>1277.9999999999998</v>
      </c>
      <c r="M289" s="30">
        <f t="shared" si="218"/>
        <v>198.00000000000003</v>
      </c>
      <c r="N289" s="30">
        <f t="shared" si="215"/>
        <v>547.20000000000005</v>
      </c>
      <c r="O289" s="30">
        <f t="shared" si="219"/>
        <v>1276.2</v>
      </c>
      <c r="P289" s="30"/>
      <c r="Q289" s="30">
        <f t="shared" si="220"/>
        <v>3816</v>
      </c>
      <c r="R289" s="30">
        <f t="shared" si="221"/>
        <v>1088.8000000000002</v>
      </c>
      <c r="S289" s="30">
        <f t="shared" si="222"/>
        <v>2752.2</v>
      </c>
      <c r="T289" s="30">
        <f t="shared" si="223"/>
        <v>16911.2</v>
      </c>
    </row>
    <row r="290" spans="1:20" s="32" customFormat="1" ht="60" customHeight="1" x14ac:dyDescent="0.2">
      <c r="A290" s="69" t="s">
        <v>935</v>
      </c>
      <c r="B290" s="26" t="s">
        <v>203</v>
      </c>
      <c r="C290" s="27" t="s">
        <v>746</v>
      </c>
      <c r="D290" s="28" t="s">
        <v>9</v>
      </c>
      <c r="E290" s="27" t="s">
        <v>730</v>
      </c>
      <c r="F290" s="29" t="s">
        <v>760</v>
      </c>
      <c r="G290" s="30">
        <v>19980.68</v>
      </c>
      <c r="H290" s="31"/>
      <c r="I290" s="30">
        <v>25</v>
      </c>
      <c r="J290" s="38"/>
      <c r="K290" s="30">
        <f t="shared" si="216"/>
        <v>573.445516</v>
      </c>
      <c r="L290" s="30">
        <f t="shared" si="217"/>
        <v>1418.6282799999999</v>
      </c>
      <c r="M290" s="30">
        <f t="shared" si="218"/>
        <v>219.78748000000002</v>
      </c>
      <c r="N290" s="30">
        <f t="shared" si="215"/>
        <v>607.41267200000004</v>
      </c>
      <c r="O290" s="30">
        <f t="shared" si="219"/>
        <v>1416.630212</v>
      </c>
      <c r="P290" s="30"/>
      <c r="Q290" s="30">
        <f t="shared" si="220"/>
        <v>4235.90416</v>
      </c>
      <c r="R290" s="30">
        <f t="shared" si="221"/>
        <v>1205.8581880000002</v>
      </c>
      <c r="S290" s="30">
        <f t="shared" si="222"/>
        <v>3055.0459719999999</v>
      </c>
      <c r="T290" s="30">
        <f t="shared" si="223"/>
        <v>18774.821812000002</v>
      </c>
    </row>
    <row r="291" spans="1:20" s="32" customFormat="1" ht="60" customHeight="1" x14ac:dyDescent="0.2">
      <c r="A291" s="69" t="s">
        <v>936</v>
      </c>
      <c r="B291" s="26" t="s">
        <v>667</v>
      </c>
      <c r="C291" s="27" t="s">
        <v>746</v>
      </c>
      <c r="D291" s="28" t="s">
        <v>103</v>
      </c>
      <c r="E291" s="27" t="s">
        <v>730</v>
      </c>
      <c r="F291" s="29" t="s">
        <v>760</v>
      </c>
      <c r="G291" s="30">
        <v>18000</v>
      </c>
      <c r="H291" s="31"/>
      <c r="I291" s="30">
        <v>25</v>
      </c>
      <c r="J291" s="38"/>
      <c r="K291" s="30">
        <f t="shared" si="216"/>
        <v>516.6</v>
      </c>
      <c r="L291" s="30">
        <f t="shared" si="217"/>
        <v>1277.9999999999998</v>
      </c>
      <c r="M291" s="30">
        <f t="shared" si="218"/>
        <v>198.00000000000003</v>
      </c>
      <c r="N291" s="30">
        <f t="shared" ref="N291:N341" si="314">+G291*3.04%</f>
        <v>547.20000000000005</v>
      </c>
      <c r="O291" s="30">
        <f t="shared" si="219"/>
        <v>1276.2</v>
      </c>
      <c r="P291" s="30"/>
      <c r="Q291" s="30">
        <f t="shared" si="220"/>
        <v>3816</v>
      </c>
      <c r="R291" s="30">
        <f t="shared" si="221"/>
        <v>1088.8000000000002</v>
      </c>
      <c r="S291" s="30">
        <f t="shared" si="222"/>
        <v>2752.2</v>
      </c>
      <c r="T291" s="30">
        <f t="shared" si="223"/>
        <v>16911.2</v>
      </c>
    </row>
    <row r="292" spans="1:20" s="32" customFormat="1" ht="60" customHeight="1" x14ac:dyDescent="0.2">
      <c r="A292" s="69" t="s">
        <v>937</v>
      </c>
      <c r="B292" s="26" t="s">
        <v>1401</v>
      </c>
      <c r="C292" s="27" t="s">
        <v>746</v>
      </c>
      <c r="D292" s="28" t="s">
        <v>1405</v>
      </c>
      <c r="E292" s="27" t="s">
        <v>730</v>
      </c>
      <c r="F292" s="29" t="s">
        <v>760</v>
      </c>
      <c r="G292" s="30">
        <v>18000</v>
      </c>
      <c r="H292" s="31"/>
      <c r="I292" s="30">
        <v>25</v>
      </c>
      <c r="J292" s="38"/>
      <c r="K292" s="30">
        <f t="shared" ref="K292:K295" si="315">+G292*2.87%</f>
        <v>516.6</v>
      </c>
      <c r="L292" s="30">
        <f t="shared" ref="L292:L295" si="316">+G292*7.1%</f>
        <v>1277.9999999999998</v>
      </c>
      <c r="M292" s="30">
        <f t="shared" ref="M292:M295" si="317">+G292*1.1%</f>
        <v>198.00000000000003</v>
      </c>
      <c r="N292" s="30">
        <f t="shared" ref="N292:N295" si="318">+G292*3.04%</f>
        <v>547.20000000000005</v>
      </c>
      <c r="O292" s="30">
        <f t="shared" ref="O292:O295" si="319">+G292*7.09%</f>
        <v>1276.2</v>
      </c>
      <c r="P292" s="30"/>
      <c r="Q292" s="30">
        <f t="shared" ref="Q292:Q295" si="320">+K292+L292+M292+N292+O292+P292</f>
        <v>3816</v>
      </c>
      <c r="R292" s="30">
        <f t="shared" ref="R292:R295" si="321">+K292+H292+N292+P292+I292+J292</f>
        <v>1088.8000000000002</v>
      </c>
      <c r="S292" s="30">
        <f t="shared" ref="S292:S295" si="322">+L292+M292+O292</f>
        <v>2752.2</v>
      </c>
      <c r="T292" s="30">
        <f t="shared" ref="T292:T295" si="323">+G292-R292</f>
        <v>16911.2</v>
      </c>
    </row>
    <row r="293" spans="1:20" s="32" customFormat="1" ht="60" customHeight="1" x14ac:dyDescent="0.2">
      <c r="A293" s="69" t="s">
        <v>938</v>
      </c>
      <c r="B293" s="26" t="s">
        <v>1402</v>
      </c>
      <c r="C293" s="27" t="s">
        <v>746</v>
      </c>
      <c r="D293" s="28" t="s">
        <v>1405</v>
      </c>
      <c r="E293" s="27" t="s">
        <v>729</v>
      </c>
      <c r="F293" s="29" t="s">
        <v>760</v>
      </c>
      <c r="G293" s="30">
        <v>18000</v>
      </c>
      <c r="H293" s="31"/>
      <c r="I293" s="30">
        <v>25</v>
      </c>
      <c r="J293" s="38"/>
      <c r="K293" s="30">
        <f t="shared" si="315"/>
        <v>516.6</v>
      </c>
      <c r="L293" s="30">
        <f t="shared" si="316"/>
        <v>1277.9999999999998</v>
      </c>
      <c r="M293" s="30">
        <f t="shared" si="317"/>
        <v>198.00000000000003</v>
      </c>
      <c r="N293" s="30">
        <f t="shared" si="318"/>
        <v>547.20000000000005</v>
      </c>
      <c r="O293" s="30">
        <f t="shared" si="319"/>
        <v>1276.2</v>
      </c>
      <c r="P293" s="30"/>
      <c r="Q293" s="30">
        <f t="shared" si="320"/>
        <v>3816</v>
      </c>
      <c r="R293" s="30">
        <f t="shared" si="321"/>
        <v>1088.8000000000002</v>
      </c>
      <c r="S293" s="30">
        <f t="shared" si="322"/>
        <v>2752.2</v>
      </c>
      <c r="T293" s="30">
        <f t="shared" si="323"/>
        <v>16911.2</v>
      </c>
    </row>
    <row r="294" spans="1:20" s="32" customFormat="1" ht="60" customHeight="1" x14ac:dyDescent="0.2">
      <c r="A294" s="69" t="s">
        <v>939</v>
      </c>
      <c r="B294" s="26" t="s">
        <v>1403</v>
      </c>
      <c r="C294" s="27" t="s">
        <v>746</v>
      </c>
      <c r="D294" s="28" t="s">
        <v>1405</v>
      </c>
      <c r="E294" s="27" t="s">
        <v>730</v>
      </c>
      <c r="F294" s="29" t="s">
        <v>760</v>
      </c>
      <c r="G294" s="30">
        <v>18000</v>
      </c>
      <c r="H294" s="31"/>
      <c r="I294" s="30">
        <v>25</v>
      </c>
      <c r="J294" s="38"/>
      <c r="K294" s="30">
        <f t="shared" si="315"/>
        <v>516.6</v>
      </c>
      <c r="L294" s="30">
        <f t="shared" si="316"/>
        <v>1277.9999999999998</v>
      </c>
      <c r="M294" s="30">
        <f t="shared" si="317"/>
        <v>198.00000000000003</v>
      </c>
      <c r="N294" s="30">
        <f t="shared" si="318"/>
        <v>547.20000000000005</v>
      </c>
      <c r="O294" s="30">
        <f t="shared" si="319"/>
        <v>1276.2</v>
      </c>
      <c r="P294" s="30"/>
      <c r="Q294" s="30">
        <f t="shared" si="320"/>
        <v>3816</v>
      </c>
      <c r="R294" s="30">
        <f t="shared" si="321"/>
        <v>1088.8000000000002</v>
      </c>
      <c r="S294" s="30">
        <f t="shared" si="322"/>
        <v>2752.2</v>
      </c>
      <c r="T294" s="30">
        <f t="shared" si="323"/>
        <v>16911.2</v>
      </c>
    </row>
    <row r="295" spans="1:20" s="32" customFormat="1" ht="60" customHeight="1" x14ac:dyDescent="0.2">
      <c r="A295" s="69" t="s">
        <v>940</v>
      </c>
      <c r="B295" s="26" t="s">
        <v>1404</v>
      </c>
      <c r="C295" s="27" t="s">
        <v>746</v>
      </c>
      <c r="D295" s="28" t="s">
        <v>1405</v>
      </c>
      <c r="E295" s="27" t="s">
        <v>730</v>
      </c>
      <c r="F295" s="29" t="s">
        <v>760</v>
      </c>
      <c r="G295" s="30">
        <v>18000</v>
      </c>
      <c r="H295" s="31"/>
      <c r="I295" s="30">
        <v>25</v>
      </c>
      <c r="J295" s="38"/>
      <c r="K295" s="30">
        <f t="shared" si="315"/>
        <v>516.6</v>
      </c>
      <c r="L295" s="30">
        <f t="shared" si="316"/>
        <v>1277.9999999999998</v>
      </c>
      <c r="M295" s="30">
        <f t="shared" si="317"/>
        <v>198.00000000000003</v>
      </c>
      <c r="N295" s="30">
        <f t="shared" si="318"/>
        <v>547.20000000000005</v>
      </c>
      <c r="O295" s="30">
        <f t="shared" si="319"/>
        <v>1276.2</v>
      </c>
      <c r="P295" s="30"/>
      <c r="Q295" s="30">
        <f t="shared" si="320"/>
        <v>3816</v>
      </c>
      <c r="R295" s="30">
        <f t="shared" si="321"/>
        <v>1088.8000000000002</v>
      </c>
      <c r="S295" s="30">
        <f t="shared" si="322"/>
        <v>2752.2</v>
      </c>
      <c r="T295" s="30">
        <f t="shared" si="323"/>
        <v>16911.2</v>
      </c>
    </row>
    <row r="296" spans="1:20" s="32" customFormat="1" ht="60" customHeight="1" x14ac:dyDescent="0.2">
      <c r="A296" s="69" t="s">
        <v>941</v>
      </c>
      <c r="B296" s="26" t="s">
        <v>511</v>
      </c>
      <c r="C296" s="27" t="s">
        <v>747</v>
      </c>
      <c r="D296" s="28" t="s">
        <v>103</v>
      </c>
      <c r="E296" s="27" t="s">
        <v>730</v>
      </c>
      <c r="F296" s="29" t="s">
        <v>760</v>
      </c>
      <c r="G296" s="30">
        <v>22000</v>
      </c>
      <c r="H296" s="31"/>
      <c r="I296" s="30">
        <v>25</v>
      </c>
      <c r="J296" s="38"/>
      <c r="K296" s="30">
        <f t="shared" ref="K296:K346" si="324">+G296*2.87%</f>
        <v>631.4</v>
      </c>
      <c r="L296" s="30">
        <f t="shared" ref="L296:L346" si="325">+G296*7.1%</f>
        <v>1561.9999999999998</v>
      </c>
      <c r="M296" s="30">
        <f t="shared" ref="M296:M346" si="326">+G296*1.1%</f>
        <v>242.00000000000003</v>
      </c>
      <c r="N296" s="30">
        <f t="shared" si="314"/>
        <v>668.8</v>
      </c>
      <c r="O296" s="30">
        <f t="shared" ref="O296:O346" si="327">+G296*7.09%</f>
        <v>1559.8000000000002</v>
      </c>
      <c r="P296" s="30"/>
      <c r="Q296" s="30">
        <f t="shared" ref="Q296:Q346" si="328">+K296+L296+M296+N296+O296+P296</f>
        <v>4664</v>
      </c>
      <c r="R296" s="30">
        <f t="shared" ref="R296:R346" si="329">+K296+H296+N296+P296+I296+J296</f>
        <v>1325.1999999999998</v>
      </c>
      <c r="S296" s="30">
        <f t="shared" ref="S296:S346" si="330">+L296+M296+O296</f>
        <v>3363.8</v>
      </c>
      <c r="T296" s="30">
        <f t="shared" ref="T296:T346" si="331">+G296-R296</f>
        <v>20674.8</v>
      </c>
    </row>
    <row r="297" spans="1:20" s="32" customFormat="1" ht="60" customHeight="1" x14ac:dyDescent="0.2">
      <c r="A297" s="69" t="s">
        <v>942</v>
      </c>
      <c r="B297" s="26" t="s">
        <v>304</v>
      </c>
      <c r="C297" s="27" t="s">
        <v>747</v>
      </c>
      <c r="D297" s="28" t="s">
        <v>122</v>
      </c>
      <c r="E297" s="27" t="s">
        <v>730</v>
      </c>
      <c r="F297" s="29" t="s">
        <v>760</v>
      </c>
      <c r="G297" s="30">
        <v>25300</v>
      </c>
      <c r="H297" s="31"/>
      <c r="I297" s="30">
        <v>25</v>
      </c>
      <c r="J297" s="38">
        <v>4080.95</v>
      </c>
      <c r="K297" s="30">
        <f t="shared" si="324"/>
        <v>726.11</v>
      </c>
      <c r="L297" s="30">
        <f t="shared" si="325"/>
        <v>1796.2999999999997</v>
      </c>
      <c r="M297" s="30">
        <f t="shared" si="326"/>
        <v>278.3</v>
      </c>
      <c r="N297" s="30">
        <f t="shared" si="314"/>
        <v>769.12</v>
      </c>
      <c r="O297" s="30">
        <f t="shared" si="327"/>
        <v>1793.7700000000002</v>
      </c>
      <c r="P297" s="30"/>
      <c r="Q297" s="30">
        <f t="shared" si="328"/>
        <v>5363.6</v>
      </c>
      <c r="R297" s="30">
        <f t="shared" si="329"/>
        <v>5601.18</v>
      </c>
      <c r="S297" s="30">
        <f t="shared" si="330"/>
        <v>3868.37</v>
      </c>
      <c r="T297" s="30">
        <f t="shared" si="331"/>
        <v>19698.82</v>
      </c>
    </row>
    <row r="298" spans="1:20" s="32" customFormat="1" ht="60" customHeight="1" x14ac:dyDescent="0.2">
      <c r="A298" s="69" t="s">
        <v>943</v>
      </c>
      <c r="B298" s="26" t="s">
        <v>320</v>
      </c>
      <c r="C298" s="27" t="s">
        <v>747</v>
      </c>
      <c r="D298" s="28" t="s">
        <v>103</v>
      </c>
      <c r="E298" s="27" t="s">
        <v>730</v>
      </c>
      <c r="F298" s="29" t="s">
        <v>760</v>
      </c>
      <c r="G298" s="30">
        <v>18000</v>
      </c>
      <c r="H298" s="31"/>
      <c r="I298" s="30">
        <v>25</v>
      </c>
      <c r="J298" s="38"/>
      <c r="K298" s="30">
        <f t="shared" si="324"/>
        <v>516.6</v>
      </c>
      <c r="L298" s="30">
        <f t="shared" si="325"/>
        <v>1277.9999999999998</v>
      </c>
      <c r="M298" s="30">
        <f t="shared" si="326"/>
        <v>198.00000000000003</v>
      </c>
      <c r="N298" s="30">
        <f t="shared" si="314"/>
        <v>547.20000000000005</v>
      </c>
      <c r="O298" s="30">
        <f t="shared" si="327"/>
        <v>1276.2</v>
      </c>
      <c r="P298" s="30"/>
      <c r="Q298" s="30">
        <f t="shared" si="328"/>
        <v>3816</v>
      </c>
      <c r="R298" s="30">
        <f t="shared" si="329"/>
        <v>1088.8000000000002</v>
      </c>
      <c r="S298" s="30">
        <f t="shared" si="330"/>
        <v>2752.2</v>
      </c>
      <c r="T298" s="30">
        <f t="shared" si="331"/>
        <v>16911.2</v>
      </c>
    </row>
    <row r="299" spans="1:20" s="32" customFormat="1" ht="60" customHeight="1" x14ac:dyDescent="0.2">
      <c r="A299" s="69" t="s">
        <v>944</v>
      </c>
      <c r="B299" s="26" t="s">
        <v>325</v>
      </c>
      <c r="C299" s="27" t="s">
        <v>747</v>
      </c>
      <c r="D299" s="28" t="s">
        <v>103</v>
      </c>
      <c r="E299" s="27" t="s">
        <v>729</v>
      </c>
      <c r="F299" s="29" t="s">
        <v>760</v>
      </c>
      <c r="G299" s="30">
        <v>18000</v>
      </c>
      <c r="H299" s="31"/>
      <c r="I299" s="30">
        <v>25</v>
      </c>
      <c r="J299" s="38"/>
      <c r="K299" s="30">
        <f t="shared" si="324"/>
        <v>516.6</v>
      </c>
      <c r="L299" s="30">
        <f t="shared" si="325"/>
        <v>1277.9999999999998</v>
      </c>
      <c r="M299" s="30">
        <f t="shared" si="326"/>
        <v>198.00000000000003</v>
      </c>
      <c r="N299" s="30">
        <f t="shared" si="314"/>
        <v>547.20000000000005</v>
      </c>
      <c r="O299" s="30">
        <f t="shared" si="327"/>
        <v>1276.2</v>
      </c>
      <c r="P299" s="30"/>
      <c r="Q299" s="30">
        <f t="shared" si="328"/>
        <v>3816</v>
      </c>
      <c r="R299" s="30">
        <f t="shared" si="329"/>
        <v>1088.8000000000002</v>
      </c>
      <c r="S299" s="30">
        <f t="shared" si="330"/>
        <v>2752.2</v>
      </c>
      <c r="T299" s="30">
        <f t="shared" si="331"/>
        <v>16911.2</v>
      </c>
    </row>
    <row r="300" spans="1:20" s="32" customFormat="1" ht="60" customHeight="1" x14ac:dyDescent="0.2">
      <c r="A300" s="69" t="s">
        <v>945</v>
      </c>
      <c r="B300" s="26" t="s">
        <v>214</v>
      </c>
      <c r="C300" s="27" t="s">
        <v>747</v>
      </c>
      <c r="D300" s="28" t="s">
        <v>103</v>
      </c>
      <c r="E300" s="27" t="s">
        <v>730</v>
      </c>
      <c r="F300" s="29" t="s">
        <v>760</v>
      </c>
      <c r="G300" s="30">
        <v>18000</v>
      </c>
      <c r="H300" s="31"/>
      <c r="I300" s="30">
        <v>25</v>
      </c>
      <c r="J300" s="38"/>
      <c r="K300" s="30">
        <f t="shared" si="324"/>
        <v>516.6</v>
      </c>
      <c r="L300" s="30">
        <f t="shared" si="325"/>
        <v>1277.9999999999998</v>
      </c>
      <c r="M300" s="30">
        <f t="shared" si="326"/>
        <v>198.00000000000003</v>
      </c>
      <c r="N300" s="30">
        <f t="shared" si="314"/>
        <v>547.20000000000005</v>
      </c>
      <c r="O300" s="30">
        <f t="shared" si="327"/>
        <v>1276.2</v>
      </c>
      <c r="P300" s="30"/>
      <c r="Q300" s="30">
        <f t="shared" si="328"/>
        <v>3816</v>
      </c>
      <c r="R300" s="30">
        <f t="shared" si="329"/>
        <v>1088.8000000000002</v>
      </c>
      <c r="S300" s="30">
        <f t="shared" si="330"/>
        <v>2752.2</v>
      </c>
      <c r="T300" s="30">
        <f t="shared" si="331"/>
        <v>16911.2</v>
      </c>
    </row>
    <row r="301" spans="1:20" s="32" customFormat="1" ht="60" customHeight="1" x14ac:dyDescent="0.2">
      <c r="A301" s="69" t="s">
        <v>946</v>
      </c>
      <c r="B301" s="26" t="s">
        <v>287</v>
      </c>
      <c r="C301" s="27" t="s">
        <v>747</v>
      </c>
      <c r="D301" s="28" t="s">
        <v>103</v>
      </c>
      <c r="E301" s="27" t="s">
        <v>730</v>
      </c>
      <c r="F301" s="29" t="s">
        <v>760</v>
      </c>
      <c r="G301" s="30">
        <v>18000</v>
      </c>
      <c r="H301" s="31"/>
      <c r="I301" s="30">
        <v>25</v>
      </c>
      <c r="J301" s="38"/>
      <c r="K301" s="30">
        <f t="shared" si="324"/>
        <v>516.6</v>
      </c>
      <c r="L301" s="30">
        <f t="shared" si="325"/>
        <v>1277.9999999999998</v>
      </c>
      <c r="M301" s="30">
        <f t="shared" si="326"/>
        <v>198.00000000000003</v>
      </c>
      <c r="N301" s="30">
        <f t="shared" si="314"/>
        <v>547.20000000000005</v>
      </c>
      <c r="O301" s="30">
        <f t="shared" si="327"/>
        <v>1276.2</v>
      </c>
      <c r="P301" s="30"/>
      <c r="Q301" s="30">
        <f t="shared" si="328"/>
        <v>3816</v>
      </c>
      <c r="R301" s="30">
        <f t="shared" si="329"/>
        <v>1088.8000000000002</v>
      </c>
      <c r="S301" s="30">
        <f t="shared" si="330"/>
        <v>2752.2</v>
      </c>
      <c r="T301" s="30">
        <f t="shared" si="331"/>
        <v>16911.2</v>
      </c>
    </row>
    <row r="302" spans="1:20" s="32" customFormat="1" ht="60" customHeight="1" x14ac:dyDescent="0.2">
      <c r="A302" s="69" t="s">
        <v>947</v>
      </c>
      <c r="B302" s="26" t="s">
        <v>139</v>
      </c>
      <c r="C302" s="27" t="s">
        <v>747</v>
      </c>
      <c r="D302" s="28" t="s">
        <v>352</v>
      </c>
      <c r="E302" s="27" t="s">
        <v>730</v>
      </c>
      <c r="F302" s="29" t="s">
        <v>760</v>
      </c>
      <c r="G302" s="30">
        <v>20700</v>
      </c>
      <c r="H302" s="31"/>
      <c r="I302" s="30">
        <v>25</v>
      </c>
      <c r="J302" s="38">
        <v>4030.2</v>
      </c>
      <c r="K302" s="30">
        <f t="shared" si="324"/>
        <v>594.09</v>
      </c>
      <c r="L302" s="30">
        <f t="shared" si="325"/>
        <v>1469.6999999999998</v>
      </c>
      <c r="M302" s="30">
        <f t="shared" si="326"/>
        <v>227.70000000000002</v>
      </c>
      <c r="N302" s="30">
        <f t="shared" si="314"/>
        <v>629.28</v>
      </c>
      <c r="O302" s="30">
        <f t="shared" si="327"/>
        <v>1467.63</v>
      </c>
      <c r="P302" s="30"/>
      <c r="Q302" s="30">
        <f t="shared" si="328"/>
        <v>4388.3999999999996</v>
      </c>
      <c r="R302" s="30">
        <f t="shared" si="329"/>
        <v>5278.57</v>
      </c>
      <c r="S302" s="30">
        <f t="shared" si="330"/>
        <v>3165.0299999999997</v>
      </c>
      <c r="T302" s="30">
        <f t="shared" si="331"/>
        <v>15421.43</v>
      </c>
    </row>
    <row r="303" spans="1:20" s="32" customFormat="1" ht="60" customHeight="1" x14ac:dyDescent="0.2">
      <c r="A303" s="69" t="s">
        <v>948</v>
      </c>
      <c r="B303" s="26" t="s">
        <v>142</v>
      </c>
      <c r="C303" s="27" t="s">
        <v>747</v>
      </c>
      <c r="D303" s="28" t="s">
        <v>103</v>
      </c>
      <c r="E303" s="27" t="s">
        <v>730</v>
      </c>
      <c r="F303" s="29" t="s">
        <v>760</v>
      </c>
      <c r="G303" s="30">
        <v>18000</v>
      </c>
      <c r="H303" s="31"/>
      <c r="I303" s="30">
        <v>25</v>
      </c>
      <c r="J303" s="38">
        <v>2000</v>
      </c>
      <c r="K303" s="30">
        <f t="shared" si="324"/>
        <v>516.6</v>
      </c>
      <c r="L303" s="30">
        <f t="shared" si="325"/>
        <v>1277.9999999999998</v>
      </c>
      <c r="M303" s="30">
        <f t="shared" si="326"/>
        <v>198.00000000000003</v>
      </c>
      <c r="N303" s="30">
        <f t="shared" si="314"/>
        <v>547.20000000000005</v>
      </c>
      <c r="O303" s="30">
        <f t="shared" si="327"/>
        <v>1276.2</v>
      </c>
      <c r="P303" s="30"/>
      <c r="Q303" s="30">
        <f t="shared" si="328"/>
        <v>3816</v>
      </c>
      <c r="R303" s="30">
        <f t="shared" si="329"/>
        <v>3088.8</v>
      </c>
      <c r="S303" s="30">
        <f t="shared" si="330"/>
        <v>2752.2</v>
      </c>
      <c r="T303" s="30">
        <f t="shared" si="331"/>
        <v>14911.2</v>
      </c>
    </row>
    <row r="304" spans="1:20" s="32" customFormat="1" ht="60" customHeight="1" x14ac:dyDescent="0.2">
      <c r="A304" s="69" t="s">
        <v>949</v>
      </c>
      <c r="B304" s="26" t="s">
        <v>286</v>
      </c>
      <c r="C304" s="27" t="s">
        <v>747</v>
      </c>
      <c r="D304" s="28" t="s">
        <v>103</v>
      </c>
      <c r="E304" s="27" t="s">
        <v>730</v>
      </c>
      <c r="F304" s="29" t="s">
        <v>760</v>
      </c>
      <c r="G304" s="30">
        <v>18000</v>
      </c>
      <c r="H304" s="31"/>
      <c r="I304" s="30">
        <v>25</v>
      </c>
      <c r="J304" s="38">
        <f>4000</f>
        <v>4000</v>
      </c>
      <c r="K304" s="30">
        <f t="shared" si="324"/>
        <v>516.6</v>
      </c>
      <c r="L304" s="30">
        <f t="shared" si="325"/>
        <v>1277.9999999999998</v>
      </c>
      <c r="M304" s="30">
        <f t="shared" si="326"/>
        <v>198.00000000000003</v>
      </c>
      <c r="N304" s="30">
        <f t="shared" si="314"/>
        <v>547.20000000000005</v>
      </c>
      <c r="O304" s="30">
        <f t="shared" si="327"/>
        <v>1276.2</v>
      </c>
      <c r="P304" s="30"/>
      <c r="Q304" s="30">
        <f t="shared" si="328"/>
        <v>3816</v>
      </c>
      <c r="R304" s="30">
        <f t="shared" si="329"/>
        <v>5088.8</v>
      </c>
      <c r="S304" s="30">
        <f t="shared" si="330"/>
        <v>2752.2</v>
      </c>
      <c r="T304" s="30">
        <f t="shared" si="331"/>
        <v>12911.2</v>
      </c>
    </row>
    <row r="305" spans="1:20" s="32" customFormat="1" ht="60" customHeight="1" x14ac:dyDescent="0.2">
      <c r="A305" s="69" t="s">
        <v>950</v>
      </c>
      <c r="B305" s="26" t="s">
        <v>288</v>
      </c>
      <c r="C305" s="27" t="s">
        <v>747</v>
      </c>
      <c r="D305" s="28" t="s">
        <v>103</v>
      </c>
      <c r="E305" s="27" t="s">
        <v>730</v>
      </c>
      <c r="F305" s="29" t="s">
        <v>760</v>
      </c>
      <c r="G305" s="30">
        <v>18000</v>
      </c>
      <c r="H305" s="31"/>
      <c r="I305" s="30">
        <v>25</v>
      </c>
      <c r="J305" s="38">
        <v>1500</v>
      </c>
      <c r="K305" s="30">
        <f t="shared" si="324"/>
        <v>516.6</v>
      </c>
      <c r="L305" s="30">
        <f t="shared" si="325"/>
        <v>1277.9999999999998</v>
      </c>
      <c r="M305" s="30">
        <f t="shared" si="326"/>
        <v>198.00000000000003</v>
      </c>
      <c r="N305" s="30">
        <f t="shared" si="314"/>
        <v>547.20000000000005</v>
      </c>
      <c r="O305" s="30">
        <f t="shared" si="327"/>
        <v>1276.2</v>
      </c>
      <c r="P305" s="30"/>
      <c r="Q305" s="30">
        <f t="shared" si="328"/>
        <v>3816</v>
      </c>
      <c r="R305" s="30">
        <f t="shared" si="329"/>
        <v>2588.8000000000002</v>
      </c>
      <c r="S305" s="30">
        <f t="shared" si="330"/>
        <v>2752.2</v>
      </c>
      <c r="T305" s="30">
        <f t="shared" si="331"/>
        <v>15411.2</v>
      </c>
    </row>
    <row r="306" spans="1:20" s="32" customFormat="1" ht="60" customHeight="1" x14ac:dyDescent="0.2">
      <c r="A306" s="69" t="s">
        <v>1331</v>
      </c>
      <c r="B306" s="26" t="s">
        <v>215</v>
      </c>
      <c r="C306" s="27" t="s">
        <v>747</v>
      </c>
      <c r="D306" s="28" t="s">
        <v>103</v>
      </c>
      <c r="E306" s="27" t="s">
        <v>729</v>
      </c>
      <c r="F306" s="29" t="s">
        <v>760</v>
      </c>
      <c r="G306" s="30">
        <v>18000</v>
      </c>
      <c r="H306" s="31"/>
      <c r="I306" s="30">
        <v>25</v>
      </c>
      <c r="J306" s="38">
        <v>2292.56</v>
      </c>
      <c r="K306" s="30">
        <f t="shared" si="324"/>
        <v>516.6</v>
      </c>
      <c r="L306" s="30">
        <f t="shared" si="325"/>
        <v>1277.9999999999998</v>
      </c>
      <c r="M306" s="30">
        <f t="shared" si="326"/>
        <v>198.00000000000003</v>
      </c>
      <c r="N306" s="30">
        <f t="shared" si="314"/>
        <v>547.20000000000005</v>
      </c>
      <c r="O306" s="30">
        <f t="shared" si="327"/>
        <v>1276.2</v>
      </c>
      <c r="P306" s="30"/>
      <c r="Q306" s="30">
        <f t="shared" si="328"/>
        <v>3816</v>
      </c>
      <c r="R306" s="30">
        <f t="shared" si="329"/>
        <v>3381.36</v>
      </c>
      <c r="S306" s="30">
        <f t="shared" si="330"/>
        <v>2752.2</v>
      </c>
      <c r="T306" s="30">
        <f t="shared" si="331"/>
        <v>14618.64</v>
      </c>
    </row>
    <row r="307" spans="1:20" s="32" customFormat="1" ht="60" customHeight="1" x14ac:dyDescent="0.2">
      <c r="A307" s="69" t="s">
        <v>951</v>
      </c>
      <c r="B307" s="26" t="s">
        <v>289</v>
      </c>
      <c r="C307" s="27" t="s">
        <v>747</v>
      </c>
      <c r="D307" s="28" t="s">
        <v>103</v>
      </c>
      <c r="E307" s="27" t="s">
        <v>730</v>
      </c>
      <c r="F307" s="29" t="s">
        <v>760</v>
      </c>
      <c r="G307" s="30">
        <v>21770.65</v>
      </c>
      <c r="H307" s="31"/>
      <c r="I307" s="30">
        <v>25</v>
      </c>
      <c r="J307" s="38"/>
      <c r="K307" s="30">
        <f t="shared" si="324"/>
        <v>624.81765500000006</v>
      </c>
      <c r="L307" s="30">
        <f t="shared" si="325"/>
        <v>1545.71615</v>
      </c>
      <c r="M307" s="30">
        <f t="shared" si="326"/>
        <v>239.47715000000005</v>
      </c>
      <c r="N307" s="30">
        <f t="shared" si="314"/>
        <v>661.82776000000001</v>
      </c>
      <c r="O307" s="30">
        <f t="shared" si="327"/>
        <v>1543.5390850000001</v>
      </c>
      <c r="P307" s="30"/>
      <c r="Q307" s="30">
        <f t="shared" si="328"/>
        <v>4615.3778000000002</v>
      </c>
      <c r="R307" s="30">
        <f t="shared" si="329"/>
        <v>1311.645415</v>
      </c>
      <c r="S307" s="30">
        <f t="shared" si="330"/>
        <v>3328.7323850000002</v>
      </c>
      <c r="T307" s="30">
        <f t="shared" si="331"/>
        <v>20459.004585000002</v>
      </c>
    </row>
    <row r="308" spans="1:20" s="32" customFormat="1" ht="60" customHeight="1" x14ac:dyDescent="0.2">
      <c r="A308" s="69" t="s">
        <v>952</v>
      </c>
      <c r="B308" s="26" t="s">
        <v>1320</v>
      </c>
      <c r="C308" s="27" t="s">
        <v>747</v>
      </c>
      <c r="D308" s="28" t="s">
        <v>103</v>
      </c>
      <c r="E308" s="27" t="s">
        <v>729</v>
      </c>
      <c r="F308" s="29" t="s">
        <v>760</v>
      </c>
      <c r="G308" s="30">
        <v>18000</v>
      </c>
      <c r="H308" s="31"/>
      <c r="I308" s="30">
        <v>25</v>
      </c>
      <c r="J308" s="38"/>
      <c r="K308" s="30">
        <f t="shared" si="324"/>
        <v>516.6</v>
      </c>
      <c r="L308" s="30">
        <f t="shared" si="325"/>
        <v>1277.9999999999998</v>
      </c>
      <c r="M308" s="30">
        <f t="shared" si="326"/>
        <v>198.00000000000003</v>
      </c>
      <c r="N308" s="30">
        <f t="shared" si="314"/>
        <v>547.20000000000005</v>
      </c>
      <c r="O308" s="30">
        <f t="shared" si="327"/>
        <v>1276.2</v>
      </c>
      <c r="P308" s="30"/>
      <c r="Q308" s="30">
        <f t="shared" si="328"/>
        <v>3816</v>
      </c>
      <c r="R308" s="30">
        <f t="shared" si="329"/>
        <v>1088.8000000000002</v>
      </c>
      <c r="S308" s="30">
        <f t="shared" si="330"/>
        <v>2752.2</v>
      </c>
      <c r="T308" s="30">
        <f t="shared" si="331"/>
        <v>16911.2</v>
      </c>
    </row>
    <row r="309" spans="1:20" s="32" customFormat="1" ht="60" customHeight="1" x14ac:dyDescent="0.2">
      <c r="A309" s="69" t="s">
        <v>953</v>
      </c>
      <c r="B309" s="26" t="s">
        <v>1324</v>
      </c>
      <c r="C309" s="27" t="s">
        <v>747</v>
      </c>
      <c r="D309" s="28" t="s">
        <v>103</v>
      </c>
      <c r="E309" s="27" t="s">
        <v>729</v>
      </c>
      <c r="F309" s="29" t="s">
        <v>760</v>
      </c>
      <c r="G309" s="30">
        <v>18000</v>
      </c>
      <c r="H309" s="31"/>
      <c r="I309" s="30">
        <v>25</v>
      </c>
      <c r="J309" s="38"/>
      <c r="K309" s="30">
        <f t="shared" si="324"/>
        <v>516.6</v>
      </c>
      <c r="L309" s="30">
        <f t="shared" si="325"/>
        <v>1277.9999999999998</v>
      </c>
      <c r="M309" s="30">
        <f t="shared" si="326"/>
        <v>198.00000000000003</v>
      </c>
      <c r="N309" s="30">
        <f t="shared" si="314"/>
        <v>547.20000000000005</v>
      </c>
      <c r="O309" s="30">
        <f t="shared" si="327"/>
        <v>1276.2</v>
      </c>
      <c r="P309" s="30"/>
      <c r="Q309" s="30">
        <f t="shared" si="328"/>
        <v>3816</v>
      </c>
      <c r="R309" s="30">
        <f t="shared" si="329"/>
        <v>1088.8000000000002</v>
      </c>
      <c r="S309" s="30">
        <f t="shared" si="330"/>
        <v>2752.2</v>
      </c>
      <c r="T309" s="30">
        <f t="shared" si="331"/>
        <v>16911.2</v>
      </c>
    </row>
    <row r="310" spans="1:20" s="32" customFormat="1" ht="60" customHeight="1" x14ac:dyDescent="0.2">
      <c r="A310" s="69" t="s">
        <v>954</v>
      </c>
      <c r="B310" s="26" t="s">
        <v>253</v>
      </c>
      <c r="C310" s="27" t="s">
        <v>747</v>
      </c>
      <c r="D310" s="28" t="s">
        <v>103</v>
      </c>
      <c r="E310" s="27" t="s">
        <v>729</v>
      </c>
      <c r="F310" s="29" t="s">
        <v>760</v>
      </c>
      <c r="G310" s="30">
        <v>18000</v>
      </c>
      <c r="H310" s="31"/>
      <c r="I310" s="30">
        <v>25</v>
      </c>
      <c r="J310" s="38">
        <v>3722.79</v>
      </c>
      <c r="K310" s="30">
        <f t="shared" si="324"/>
        <v>516.6</v>
      </c>
      <c r="L310" s="30">
        <f t="shared" si="325"/>
        <v>1277.9999999999998</v>
      </c>
      <c r="M310" s="30">
        <f t="shared" si="326"/>
        <v>198.00000000000003</v>
      </c>
      <c r="N310" s="30">
        <f t="shared" si="314"/>
        <v>547.20000000000005</v>
      </c>
      <c r="O310" s="30">
        <f t="shared" si="327"/>
        <v>1276.2</v>
      </c>
      <c r="P310" s="30"/>
      <c r="Q310" s="30">
        <f t="shared" si="328"/>
        <v>3816</v>
      </c>
      <c r="R310" s="30">
        <f t="shared" si="329"/>
        <v>4811.59</v>
      </c>
      <c r="S310" s="30">
        <f t="shared" si="330"/>
        <v>2752.2</v>
      </c>
      <c r="T310" s="30">
        <f t="shared" si="331"/>
        <v>13188.41</v>
      </c>
    </row>
    <row r="311" spans="1:20" s="32" customFormat="1" ht="60" customHeight="1" x14ac:dyDescent="0.2">
      <c r="A311" s="69" t="s">
        <v>955</v>
      </c>
      <c r="B311" s="26" t="s">
        <v>177</v>
      </c>
      <c r="C311" s="27" t="s">
        <v>747</v>
      </c>
      <c r="D311" s="28" t="s">
        <v>11</v>
      </c>
      <c r="E311" s="27" t="s">
        <v>730</v>
      </c>
      <c r="F311" s="29" t="s">
        <v>760</v>
      </c>
      <c r="G311" s="30">
        <v>22770</v>
      </c>
      <c r="H311" s="31"/>
      <c r="I311" s="30">
        <v>25</v>
      </c>
      <c r="J311" s="38">
        <v>4000</v>
      </c>
      <c r="K311" s="30">
        <f t="shared" si="324"/>
        <v>653.49900000000002</v>
      </c>
      <c r="L311" s="30">
        <f t="shared" si="325"/>
        <v>1616.6699999999998</v>
      </c>
      <c r="M311" s="30">
        <f t="shared" si="326"/>
        <v>250.47000000000003</v>
      </c>
      <c r="N311" s="30">
        <f t="shared" si="314"/>
        <v>692.20799999999997</v>
      </c>
      <c r="O311" s="30">
        <f t="shared" si="327"/>
        <v>1614.393</v>
      </c>
      <c r="P311" s="30"/>
      <c r="Q311" s="30">
        <f t="shared" si="328"/>
        <v>4827.24</v>
      </c>
      <c r="R311" s="30">
        <f t="shared" si="329"/>
        <v>5370.7070000000003</v>
      </c>
      <c r="S311" s="30">
        <f t="shared" si="330"/>
        <v>3481.5329999999999</v>
      </c>
      <c r="T311" s="30">
        <f t="shared" si="331"/>
        <v>17399.292999999998</v>
      </c>
    </row>
    <row r="312" spans="1:20" s="32" customFormat="1" ht="60" customHeight="1" x14ac:dyDescent="0.2">
      <c r="A312" s="69" t="s">
        <v>1332</v>
      </c>
      <c r="B312" s="26" t="s">
        <v>254</v>
      </c>
      <c r="C312" s="27" t="s">
        <v>747</v>
      </c>
      <c r="D312" s="28" t="s">
        <v>103</v>
      </c>
      <c r="E312" s="27" t="s">
        <v>729</v>
      </c>
      <c r="F312" s="29" t="s">
        <v>760</v>
      </c>
      <c r="G312" s="30">
        <v>18000</v>
      </c>
      <c r="H312" s="31"/>
      <c r="I312" s="30">
        <v>25</v>
      </c>
      <c r="J312" s="38">
        <v>4535.8900000000003</v>
      </c>
      <c r="K312" s="30">
        <f t="shared" si="324"/>
        <v>516.6</v>
      </c>
      <c r="L312" s="30">
        <f t="shared" si="325"/>
        <v>1277.9999999999998</v>
      </c>
      <c r="M312" s="30">
        <f t="shared" si="326"/>
        <v>198.00000000000003</v>
      </c>
      <c r="N312" s="30">
        <f t="shared" si="314"/>
        <v>547.20000000000005</v>
      </c>
      <c r="O312" s="30">
        <f t="shared" si="327"/>
        <v>1276.2</v>
      </c>
      <c r="P312" s="30"/>
      <c r="Q312" s="30">
        <f t="shared" si="328"/>
        <v>3816</v>
      </c>
      <c r="R312" s="30">
        <f t="shared" si="329"/>
        <v>5624.6900000000005</v>
      </c>
      <c r="S312" s="30">
        <f t="shared" si="330"/>
        <v>2752.2</v>
      </c>
      <c r="T312" s="30">
        <f t="shared" si="331"/>
        <v>12375.31</v>
      </c>
    </row>
    <row r="313" spans="1:20" s="32" customFormat="1" ht="60" customHeight="1" x14ac:dyDescent="0.2">
      <c r="A313" s="69" t="s">
        <v>956</v>
      </c>
      <c r="B313" s="26" t="s">
        <v>178</v>
      </c>
      <c r="C313" s="27" t="s">
        <v>747</v>
      </c>
      <c r="D313" s="28" t="s">
        <v>103</v>
      </c>
      <c r="E313" s="27" t="s">
        <v>729</v>
      </c>
      <c r="F313" s="29" t="s">
        <v>760</v>
      </c>
      <c r="G313" s="30">
        <v>18000</v>
      </c>
      <c r="H313" s="31"/>
      <c r="I313" s="30">
        <v>25</v>
      </c>
      <c r="J313" s="38">
        <v>3500</v>
      </c>
      <c r="K313" s="30">
        <f t="shared" si="324"/>
        <v>516.6</v>
      </c>
      <c r="L313" s="30">
        <f t="shared" si="325"/>
        <v>1277.9999999999998</v>
      </c>
      <c r="M313" s="30">
        <f t="shared" si="326"/>
        <v>198.00000000000003</v>
      </c>
      <c r="N313" s="30">
        <f t="shared" si="314"/>
        <v>547.20000000000005</v>
      </c>
      <c r="O313" s="30">
        <f t="shared" si="327"/>
        <v>1276.2</v>
      </c>
      <c r="P313" s="30"/>
      <c r="Q313" s="30">
        <f t="shared" si="328"/>
        <v>3816</v>
      </c>
      <c r="R313" s="30">
        <f t="shared" si="329"/>
        <v>4588.8</v>
      </c>
      <c r="S313" s="30">
        <f t="shared" si="330"/>
        <v>2752.2</v>
      </c>
      <c r="T313" s="30">
        <f t="shared" si="331"/>
        <v>13411.2</v>
      </c>
    </row>
    <row r="314" spans="1:20" s="32" customFormat="1" ht="60" customHeight="1" x14ac:dyDescent="0.2">
      <c r="A314" s="69" t="s">
        <v>957</v>
      </c>
      <c r="B314" s="26" t="s">
        <v>255</v>
      </c>
      <c r="C314" s="27" t="s">
        <v>747</v>
      </c>
      <c r="D314" s="28" t="s">
        <v>103</v>
      </c>
      <c r="E314" s="27" t="s">
        <v>729</v>
      </c>
      <c r="F314" s="29" t="s">
        <v>760</v>
      </c>
      <c r="G314" s="30">
        <v>18000</v>
      </c>
      <c r="H314" s="31"/>
      <c r="I314" s="30">
        <v>25</v>
      </c>
      <c r="J314" s="38">
        <v>500</v>
      </c>
      <c r="K314" s="30">
        <f t="shared" si="324"/>
        <v>516.6</v>
      </c>
      <c r="L314" s="30">
        <f t="shared" si="325"/>
        <v>1277.9999999999998</v>
      </c>
      <c r="M314" s="30">
        <f t="shared" si="326"/>
        <v>198.00000000000003</v>
      </c>
      <c r="N314" s="30">
        <f t="shared" si="314"/>
        <v>547.20000000000005</v>
      </c>
      <c r="O314" s="30">
        <f t="shared" si="327"/>
        <v>1276.2</v>
      </c>
      <c r="P314" s="30"/>
      <c r="Q314" s="30">
        <f t="shared" si="328"/>
        <v>3816</v>
      </c>
      <c r="R314" s="30">
        <f t="shared" si="329"/>
        <v>1588.8000000000002</v>
      </c>
      <c r="S314" s="30">
        <f t="shared" si="330"/>
        <v>2752.2</v>
      </c>
      <c r="T314" s="30">
        <f t="shared" si="331"/>
        <v>16411.2</v>
      </c>
    </row>
    <row r="315" spans="1:20" s="32" customFormat="1" ht="60" customHeight="1" x14ac:dyDescent="0.2">
      <c r="A315" s="69" t="s">
        <v>1333</v>
      </c>
      <c r="B315" s="26" t="s">
        <v>256</v>
      </c>
      <c r="C315" s="27" t="s">
        <v>747</v>
      </c>
      <c r="D315" s="28" t="s">
        <v>103</v>
      </c>
      <c r="E315" s="27" t="s">
        <v>729</v>
      </c>
      <c r="F315" s="29" t="s">
        <v>760</v>
      </c>
      <c r="G315" s="30">
        <v>18000</v>
      </c>
      <c r="H315" s="31"/>
      <c r="I315" s="30">
        <v>25</v>
      </c>
      <c r="J315" s="38">
        <v>2000</v>
      </c>
      <c r="K315" s="30">
        <f t="shared" si="324"/>
        <v>516.6</v>
      </c>
      <c r="L315" s="30">
        <f t="shared" si="325"/>
        <v>1277.9999999999998</v>
      </c>
      <c r="M315" s="30">
        <f t="shared" si="326"/>
        <v>198.00000000000003</v>
      </c>
      <c r="N315" s="30">
        <f t="shared" si="314"/>
        <v>547.20000000000005</v>
      </c>
      <c r="O315" s="30">
        <f t="shared" si="327"/>
        <v>1276.2</v>
      </c>
      <c r="P315" s="30"/>
      <c r="Q315" s="30">
        <f t="shared" si="328"/>
        <v>3816</v>
      </c>
      <c r="R315" s="30">
        <f t="shared" si="329"/>
        <v>3088.8</v>
      </c>
      <c r="S315" s="30">
        <f t="shared" si="330"/>
        <v>2752.2</v>
      </c>
      <c r="T315" s="30">
        <f t="shared" si="331"/>
        <v>14911.2</v>
      </c>
    </row>
    <row r="316" spans="1:20" s="32" customFormat="1" ht="60" customHeight="1" x14ac:dyDescent="0.2">
      <c r="A316" s="69" t="s">
        <v>1334</v>
      </c>
      <c r="B316" s="26" t="s">
        <v>135</v>
      </c>
      <c r="C316" s="27" t="s">
        <v>747</v>
      </c>
      <c r="D316" s="28" t="s">
        <v>103</v>
      </c>
      <c r="E316" s="27" t="s">
        <v>729</v>
      </c>
      <c r="F316" s="29" t="s">
        <v>760</v>
      </c>
      <c r="G316" s="30">
        <v>18000</v>
      </c>
      <c r="H316" s="31"/>
      <c r="I316" s="30">
        <v>26</v>
      </c>
      <c r="J316" s="38"/>
      <c r="K316" s="30">
        <f t="shared" ref="K316" si="332">+G316*2.87%</f>
        <v>516.6</v>
      </c>
      <c r="L316" s="30">
        <f t="shared" ref="L316" si="333">+G316*7.1%</f>
        <v>1277.9999999999998</v>
      </c>
      <c r="M316" s="30">
        <f t="shared" ref="M316" si="334">+G316*1.1%</f>
        <v>198.00000000000003</v>
      </c>
      <c r="N316" s="30">
        <f t="shared" ref="N316" si="335">+G316*3.04%</f>
        <v>547.20000000000005</v>
      </c>
      <c r="O316" s="30">
        <f t="shared" ref="O316" si="336">+G316*7.09%</f>
        <v>1276.2</v>
      </c>
      <c r="P316" s="30"/>
      <c r="Q316" s="30">
        <f t="shared" ref="Q316" si="337">+K316+L316+M316+N316+O316+P316</f>
        <v>3816</v>
      </c>
      <c r="R316" s="30">
        <f t="shared" ref="R316" si="338">+K316+H316+N316+P316+I316+J316</f>
        <v>1089.8000000000002</v>
      </c>
      <c r="S316" s="30">
        <f t="shared" ref="S316" si="339">+L316+M316+O316</f>
        <v>2752.2</v>
      </c>
      <c r="T316" s="30">
        <f t="shared" ref="T316" si="340">+G316-R316</f>
        <v>16910.2</v>
      </c>
    </row>
    <row r="317" spans="1:20" s="32" customFormat="1" ht="60" customHeight="1" x14ac:dyDescent="0.2">
      <c r="A317" s="69" t="s">
        <v>958</v>
      </c>
      <c r="B317" s="26" t="s">
        <v>257</v>
      </c>
      <c r="C317" s="27" t="s">
        <v>747</v>
      </c>
      <c r="D317" s="28" t="s">
        <v>9</v>
      </c>
      <c r="E317" s="27" t="s">
        <v>729</v>
      </c>
      <c r="F317" s="29" t="s">
        <v>760</v>
      </c>
      <c r="G317" s="30">
        <v>21756.74</v>
      </c>
      <c r="H317" s="31"/>
      <c r="I317" s="30">
        <v>25</v>
      </c>
      <c r="J317" s="38">
        <v>3000</v>
      </c>
      <c r="K317" s="30">
        <f t="shared" si="324"/>
        <v>624.41843800000004</v>
      </c>
      <c r="L317" s="30">
        <f t="shared" si="325"/>
        <v>1544.7285400000001</v>
      </c>
      <c r="M317" s="30">
        <f t="shared" si="326"/>
        <v>239.32414000000003</v>
      </c>
      <c r="N317" s="30">
        <f t="shared" si="314"/>
        <v>661.40489600000001</v>
      </c>
      <c r="O317" s="30">
        <f t="shared" si="327"/>
        <v>1542.5528660000002</v>
      </c>
      <c r="P317" s="30"/>
      <c r="Q317" s="30">
        <f t="shared" si="328"/>
        <v>4612.4288800000004</v>
      </c>
      <c r="R317" s="30">
        <f t="shared" si="329"/>
        <v>4310.8233340000006</v>
      </c>
      <c r="S317" s="30">
        <f t="shared" si="330"/>
        <v>3326.6055460000002</v>
      </c>
      <c r="T317" s="30">
        <f t="shared" si="331"/>
        <v>17445.916666000001</v>
      </c>
    </row>
    <row r="318" spans="1:20" s="32" customFormat="1" ht="60" customHeight="1" x14ac:dyDescent="0.2">
      <c r="A318" s="69" t="s">
        <v>959</v>
      </c>
      <c r="B318" s="26" t="s">
        <v>179</v>
      </c>
      <c r="C318" s="27" t="s">
        <v>747</v>
      </c>
      <c r="D318" s="28" t="s">
        <v>103</v>
      </c>
      <c r="E318" s="27" t="s">
        <v>730</v>
      </c>
      <c r="F318" s="29" t="s">
        <v>760</v>
      </c>
      <c r="G318" s="30">
        <v>20700</v>
      </c>
      <c r="H318" s="31"/>
      <c r="I318" s="30">
        <v>25</v>
      </c>
      <c r="J318" s="38">
        <v>1000</v>
      </c>
      <c r="K318" s="30">
        <f t="shared" si="324"/>
        <v>594.09</v>
      </c>
      <c r="L318" s="30">
        <f t="shared" si="325"/>
        <v>1469.6999999999998</v>
      </c>
      <c r="M318" s="30">
        <f t="shared" si="326"/>
        <v>227.70000000000002</v>
      </c>
      <c r="N318" s="30">
        <f t="shared" si="314"/>
        <v>629.28</v>
      </c>
      <c r="O318" s="30">
        <f t="shared" si="327"/>
        <v>1467.63</v>
      </c>
      <c r="P318" s="30"/>
      <c r="Q318" s="30">
        <f t="shared" si="328"/>
        <v>4388.3999999999996</v>
      </c>
      <c r="R318" s="30">
        <f t="shared" si="329"/>
        <v>2248.37</v>
      </c>
      <c r="S318" s="30">
        <f t="shared" si="330"/>
        <v>3165.0299999999997</v>
      </c>
      <c r="T318" s="30">
        <f t="shared" si="331"/>
        <v>18451.63</v>
      </c>
    </row>
    <row r="319" spans="1:20" s="32" customFormat="1" ht="60" customHeight="1" x14ac:dyDescent="0.2">
      <c r="A319" s="69" t="s">
        <v>1335</v>
      </c>
      <c r="B319" s="26" t="s">
        <v>258</v>
      </c>
      <c r="C319" s="27" t="s">
        <v>747</v>
      </c>
      <c r="D319" s="28" t="s">
        <v>103</v>
      </c>
      <c r="E319" s="27" t="s">
        <v>729</v>
      </c>
      <c r="F319" s="29" t="s">
        <v>760</v>
      </c>
      <c r="G319" s="30">
        <v>18000</v>
      </c>
      <c r="H319" s="31"/>
      <c r="I319" s="30">
        <v>25</v>
      </c>
      <c r="J319" s="38">
        <v>1000</v>
      </c>
      <c r="K319" s="30">
        <f t="shared" si="324"/>
        <v>516.6</v>
      </c>
      <c r="L319" s="30">
        <f t="shared" si="325"/>
        <v>1277.9999999999998</v>
      </c>
      <c r="M319" s="30">
        <f t="shared" si="326"/>
        <v>198.00000000000003</v>
      </c>
      <c r="N319" s="30">
        <f t="shared" si="314"/>
        <v>547.20000000000005</v>
      </c>
      <c r="O319" s="30">
        <f t="shared" si="327"/>
        <v>1276.2</v>
      </c>
      <c r="P319" s="30"/>
      <c r="Q319" s="30">
        <f t="shared" si="328"/>
        <v>3816</v>
      </c>
      <c r="R319" s="30">
        <f t="shared" si="329"/>
        <v>2088.8000000000002</v>
      </c>
      <c r="S319" s="30">
        <f t="shared" si="330"/>
        <v>2752.2</v>
      </c>
      <c r="T319" s="30">
        <f t="shared" si="331"/>
        <v>15911.2</v>
      </c>
    </row>
    <row r="320" spans="1:20" s="32" customFormat="1" ht="60" customHeight="1" x14ac:dyDescent="0.2">
      <c r="A320" s="69" t="s">
        <v>960</v>
      </c>
      <c r="B320" s="26" t="s">
        <v>180</v>
      </c>
      <c r="C320" s="27" t="s">
        <v>747</v>
      </c>
      <c r="D320" s="28" t="s">
        <v>103</v>
      </c>
      <c r="E320" s="27" t="s">
        <v>729</v>
      </c>
      <c r="F320" s="29" t="s">
        <v>760</v>
      </c>
      <c r="G320" s="30">
        <v>18000</v>
      </c>
      <c r="H320" s="31"/>
      <c r="I320" s="30">
        <v>25</v>
      </c>
      <c r="J320" s="38">
        <f>2030.2</f>
        <v>2030.2</v>
      </c>
      <c r="K320" s="30">
        <f t="shared" si="324"/>
        <v>516.6</v>
      </c>
      <c r="L320" s="30">
        <f t="shared" si="325"/>
        <v>1277.9999999999998</v>
      </c>
      <c r="M320" s="30">
        <f t="shared" si="326"/>
        <v>198.00000000000003</v>
      </c>
      <c r="N320" s="30">
        <f t="shared" si="314"/>
        <v>547.20000000000005</v>
      </c>
      <c r="O320" s="30">
        <f t="shared" si="327"/>
        <v>1276.2</v>
      </c>
      <c r="P320" s="30"/>
      <c r="Q320" s="30">
        <f t="shared" si="328"/>
        <v>3816</v>
      </c>
      <c r="R320" s="30">
        <f t="shared" si="329"/>
        <v>3119</v>
      </c>
      <c r="S320" s="30">
        <f t="shared" si="330"/>
        <v>2752.2</v>
      </c>
      <c r="T320" s="30">
        <f t="shared" si="331"/>
        <v>14881</v>
      </c>
    </row>
    <row r="321" spans="1:20" s="32" customFormat="1" ht="60" customHeight="1" x14ac:dyDescent="0.2">
      <c r="A321" s="69" t="s">
        <v>1336</v>
      </c>
      <c r="B321" s="26" t="s">
        <v>181</v>
      </c>
      <c r="C321" s="27" t="s">
        <v>747</v>
      </c>
      <c r="D321" s="28" t="s">
        <v>103</v>
      </c>
      <c r="E321" s="27" t="s">
        <v>729</v>
      </c>
      <c r="F321" s="29" t="s">
        <v>760</v>
      </c>
      <c r="G321" s="30">
        <v>18000</v>
      </c>
      <c r="H321" s="31"/>
      <c r="I321" s="30">
        <v>25</v>
      </c>
      <c r="J321" s="38">
        <f>2374.51</f>
        <v>2374.5100000000002</v>
      </c>
      <c r="K321" s="30">
        <f t="shared" si="324"/>
        <v>516.6</v>
      </c>
      <c r="L321" s="30">
        <f t="shared" si="325"/>
        <v>1277.9999999999998</v>
      </c>
      <c r="M321" s="30">
        <f t="shared" si="326"/>
        <v>198.00000000000003</v>
      </c>
      <c r="N321" s="30">
        <f t="shared" si="314"/>
        <v>547.20000000000005</v>
      </c>
      <c r="O321" s="30">
        <f t="shared" si="327"/>
        <v>1276.2</v>
      </c>
      <c r="P321" s="30"/>
      <c r="Q321" s="30">
        <f t="shared" si="328"/>
        <v>3816</v>
      </c>
      <c r="R321" s="30">
        <f t="shared" si="329"/>
        <v>3463.3100000000004</v>
      </c>
      <c r="S321" s="30">
        <f t="shared" si="330"/>
        <v>2752.2</v>
      </c>
      <c r="T321" s="30">
        <f t="shared" si="331"/>
        <v>14536.689999999999</v>
      </c>
    </row>
    <row r="322" spans="1:20" s="32" customFormat="1" ht="60" customHeight="1" x14ac:dyDescent="0.2">
      <c r="A322" s="69" t="s">
        <v>961</v>
      </c>
      <c r="B322" s="26" t="s">
        <v>183</v>
      </c>
      <c r="C322" s="27" t="s">
        <v>747</v>
      </c>
      <c r="D322" s="28" t="s">
        <v>9</v>
      </c>
      <c r="E322" s="27" t="s">
        <v>729</v>
      </c>
      <c r="F322" s="29" t="s">
        <v>760</v>
      </c>
      <c r="G322" s="30">
        <v>18000</v>
      </c>
      <c r="H322" s="31"/>
      <c r="I322" s="30">
        <v>25</v>
      </c>
      <c r="J322" s="38">
        <f>3022.4</f>
        <v>3022.4</v>
      </c>
      <c r="K322" s="30">
        <f t="shared" si="324"/>
        <v>516.6</v>
      </c>
      <c r="L322" s="30">
        <f t="shared" si="325"/>
        <v>1277.9999999999998</v>
      </c>
      <c r="M322" s="30">
        <f t="shared" si="326"/>
        <v>198.00000000000003</v>
      </c>
      <c r="N322" s="30">
        <f t="shared" si="314"/>
        <v>547.20000000000005</v>
      </c>
      <c r="O322" s="30">
        <f t="shared" si="327"/>
        <v>1276.2</v>
      </c>
      <c r="P322" s="30"/>
      <c r="Q322" s="30">
        <f t="shared" si="328"/>
        <v>3816</v>
      </c>
      <c r="R322" s="30">
        <f t="shared" si="329"/>
        <v>4111.2000000000007</v>
      </c>
      <c r="S322" s="30">
        <f t="shared" si="330"/>
        <v>2752.2</v>
      </c>
      <c r="T322" s="30">
        <f t="shared" si="331"/>
        <v>13888.8</v>
      </c>
    </row>
    <row r="323" spans="1:20" s="32" customFormat="1" ht="60" customHeight="1" x14ac:dyDescent="0.2">
      <c r="A323" s="69" t="s">
        <v>962</v>
      </c>
      <c r="B323" s="26" t="s">
        <v>136</v>
      </c>
      <c r="C323" s="27" t="s">
        <v>747</v>
      </c>
      <c r="D323" s="28" t="s">
        <v>103</v>
      </c>
      <c r="E323" s="27" t="s">
        <v>729</v>
      </c>
      <c r="F323" s="29" t="s">
        <v>760</v>
      </c>
      <c r="G323" s="30">
        <v>18000</v>
      </c>
      <c r="H323" s="31"/>
      <c r="I323" s="30">
        <v>25</v>
      </c>
      <c r="J323" s="38"/>
      <c r="K323" s="30">
        <f t="shared" si="324"/>
        <v>516.6</v>
      </c>
      <c r="L323" s="30">
        <f t="shared" si="325"/>
        <v>1277.9999999999998</v>
      </c>
      <c r="M323" s="30">
        <f t="shared" si="326"/>
        <v>198.00000000000003</v>
      </c>
      <c r="N323" s="30">
        <f t="shared" si="314"/>
        <v>547.20000000000005</v>
      </c>
      <c r="O323" s="30">
        <f t="shared" si="327"/>
        <v>1276.2</v>
      </c>
      <c r="P323" s="30"/>
      <c r="Q323" s="30">
        <f t="shared" si="328"/>
        <v>3816</v>
      </c>
      <c r="R323" s="30">
        <f t="shared" si="329"/>
        <v>1088.8000000000002</v>
      </c>
      <c r="S323" s="30">
        <f t="shared" si="330"/>
        <v>2752.2</v>
      </c>
      <c r="T323" s="30">
        <f t="shared" si="331"/>
        <v>16911.2</v>
      </c>
    </row>
    <row r="324" spans="1:20" s="32" customFormat="1" ht="60" customHeight="1" x14ac:dyDescent="0.2">
      <c r="A324" s="69" t="s">
        <v>963</v>
      </c>
      <c r="B324" s="26" t="s">
        <v>184</v>
      </c>
      <c r="C324" s="27" t="s">
        <v>747</v>
      </c>
      <c r="D324" s="28" t="s">
        <v>103</v>
      </c>
      <c r="E324" s="27" t="s">
        <v>729</v>
      </c>
      <c r="F324" s="29" t="s">
        <v>760</v>
      </c>
      <c r="G324" s="30">
        <v>18000</v>
      </c>
      <c r="H324" s="31"/>
      <c r="I324" s="30">
        <v>25</v>
      </c>
      <c r="J324" s="38">
        <v>2000</v>
      </c>
      <c r="K324" s="30">
        <f t="shared" si="324"/>
        <v>516.6</v>
      </c>
      <c r="L324" s="30">
        <f t="shared" si="325"/>
        <v>1277.9999999999998</v>
      </c>
      <c r="M324" s="30">
        <f t="shared" si="326"/>
        <v>198.00000000000003</v>
      </c>
      <c r="N324" s="30">
        <f t="shared" si="314"/>
        <v>547.20000000000005</v>
      </c>
      <c r="O324" s="30">
        <f t="shared" si="327"/>
        <v>1276.2</v>
      </c>
      <c r="P324" s="30"/>
      <c r="Q324" s="30">
        <f t="shared" si="328"/>
        <v>3816</v>
      </c>
      <c r="R324" s="30">
        <f t="shared" si="329"/>
        <v>3088.8</v>
      </c>
      <c r="S324" s="30">
        <f t="shared" si="330"/>
        <v>2752.2</v>
      </c>
      <c r="T324" s="30">
        <f t="shared" si="331"/>
        <v>14911.2</v>
      </c>
    </row>
    <row r="325" spans="1:20" s="32" customFormat="1" ht="60" customHeight="1" x14ac:dyDescent="0.2">
      <c r="A325" s="69" t="s">
        <v>964</v>
      </c>
      <c r="B325" s="26" t="s">
        <v>185</v>
      </c>
      <c r="C325" s="27" t="s">
        <v>747</v>
      </c>
      <c r="D325" s="28" t="s">
        <v>323</v>
      </c>
      <c r="E325" s="27" t="s">
        <v>730</v>
      </c>
      <c r="F325" s="29" t="s">
        <v>760</v>
      </c>
      <c r="G325" s="30">
        <v>19734</v>
      </c>
      <c r="H325" s="31"/>
      <c r="I325" s="30">
        <v>25</v>
      </c>
      <c r="J325" s="38"/>
      <c r="K325" s="30">
        <f t="shared" si="324"/>
        <v>566.36580000000004</v>
      </c>
      <c r="L325" s="30">
        <f t="shared" si="325"/>
        <v>1401.1139999999998</v>
      </c>
      <c r="M325" s="30">
        <f t="shared" si="326"/>
        <v>217.07400000000001</v>
      </c>
      <c r="N325" s="30">
        <f t="shared" si="314"/>
        <v>599.91359999999997</v>
      </c>
      <c r="O325" s="30">
        <f t="shared" si="327"/>
        <v>1399.1406000000002</v>
      </c>
      <c r="P325" s="30"/>
      <c r="Q325" s="30">
        <f t="shared" si="328"/>
        <v>4183.6080000000002</v>
      </c>
      <c r="R325" s="30">
        <f t="shared" si="329"/>
        <v>1191.2793999999999</v>
      </c>
      <c r="S325" s="30">
        <f t="shared" si="330"/>
        <v>3017.3285999999998</v>
      </c>
      <c r="T325" s="30">
        <f t="shared" si="331"/>
        <v>18542.720600000001</v>
      </c>
    </row>
    <row r="326" spans="1:20" s="32" customFormat="1" ht="60" customHeight="1" x14ac:dyDescent="0.2">
      <c r="A326" s="69" t="s">
        <v>1337</v>
      </c>
      <c r="B326" s="26" t="s">
        <v>259</v>
      </c>
      <c r="C326" s="27" t="s">
        <v>747</v>
      </c>
      <c r="D326" s="28" t="s">
        <v>103</v>
      </c>
      <c r="E326" s="27" t="s">
        <v>730</v>
      </c>
      <c r="F326" s="29" t="s">
        <v>760</v>
      </c>
      <c r="G326" s="30">
        <v>18000</v>
      </c>
      <c r="H326" s="31"/>
      <c r="I326" s="30">
        <v>25</v>
      </c>
      <c r="J326" s="38"/>
      <c r="K326" s="30">
        <f t="shared" si="324"/>
        <v>516.6</v>
      </c>
      <c r="L326" s="30">
        <f t="shared" si="325"/>
        <v>1277.9999999999998</v>
      </c>
      <c r="M326" s="30">
        <f t="shared" si="326"/>
        <v>198.00000000000003</v>
      </c>
      <c r="N326" s="30">
        <f t="shared" si="314"/>
        <v>547.20000000000005</v>
      </c>
      <c r="O326" s="30">
        <f t="shared" si="327"/>
        <v>1276.2</v>
      </c>
      <c r="P326" s="30"/>
      <c r="Q326" s="30">
        <f t="shared" si="328"/>
        <v>3816</v>
      </c>
      <c r="R326" s="30">
        <f t="shared" si="329"/>
        <v>1088.8000000000002</v>
      </c>
      <c r="S326" s="30">
        <f t="shared" si="330"/>
        <v>2752.2</v>
      </c>
      <c r="T326" s="30">
        <f t="shared" si="331"/>
        <v>16911.2</v>
      </c>
    </row>
    <row r="327" spans="1:20" s="32" customFormat="1" ht="60" customHeight="1" x14ac:dyDescent="0.2">
      <c r="A327" s="69" t="s">
        <v>965</v>
      </c>
      <c r="B327" s="26" t="s">
        <v>186</v>
      </c>
      <c r="C327" s="27" t="s">
        <v>747</v>
      </c>
      <c r="D327" s="28" t="s">
        <v>103</v>
      </c>
      <c r="E327" s="27" t="s">
        <v>729</v>
      </c>
      <c r="F327" s="29" t="s">
        <v>760</v>
      </c>
      <c r="G327" s="30">
        <v>18000</v>
      </c>
      <c r="H327" s="31"/>
      <c r="I327" s="30">
        <v>25</v>
      </c>
      <c r="J327" s="38">
        <v>1530.2</v>
      </c>
      <c r="K327" s="30">
        <f t="shared" si="324"/>
        <v>516.6</v>
      </c>
      <c r="L327" s="30">
        <f t="shared" si="325"/>
        <v>1277.9999999999998</v>
      </c>
      <c r="M327" s="30">
        <f t="shared" si="326"/>
        <v>198.00000000000003</v>
      </c>
      <c r="N327" s="30">
        <f t="shared" si="314"/>
        <v>547.20000000000005</v>
      </c>
      <c r="O327" s="30">
        <f t="shared" si="327"/>
        <v>1276.2</v>
      </c>
      <c r="P327" s="30"/>
      <c r="Q327" s="30">
        <f t="shared" si="328"/>
        <v>3816</v>
      </c>
      <c r="R327" s="30">
        <f t="shared" si="329"/>
        <v>2619</v>
      </c>
      <c r="S327" s="30">
        <f t="shared" si="330"/>
        <v>2752.2</v>
      </c>
      <c r="T327" s="30">
        <f t="shared" si="331"/>
        <v>15381</v>
      </c>
    </row>
    <row r="328" spans="1:20" s="32" customFormat="1" ht="60" customHeight="1" x14ac:dyDescent="0.2">
      <c r="A328" s="69" t="s">
        <v>966</v>
      </c>
      <c r="B328" s="26" t="s">
        <v>260</v>
      </c>
      <c r="C328" s="27" t="s">
        <v>747</v>
      </c>
      <c r="D328" s="28" t="s">
        <v>103</v>
      </c>
      <c r="E328" s="27" t="s">
        <v>730</v>
      </c>
      <c r="F328" s="29" t="s">
        <v>760</v>
      </c>
      <c r="G328" s="30">
        <v>18000</v>
      </c>
      <c r="H328" s="31"/>
      <c r="I328" s="30">
        <v>25</v>
      </c>
      <c r="J328" s="38">
        <v>1700</v>
      </c>
      <c r="K328" s="30">
        <f t="shared" si="324"/>
        <v>516.6</v>
      </c>
      <c r="L328" s="30">
        <f t="shared" si="325"/>
        <v>1277.9999999999998</v>
      </c>
      <c r="M328" s="30">
        <f t="shared" si="326"/>
        <v>198.00000000000003</v>
      </c>
      <c r="N328" s="30">
        <f t="shared" si="314"/>
        <v>547.20000000000005</v>
      </c>
      <c r="O328" s="30">
        <f t="shared" si="327"/>
        <v>1276.2</v>
      </c>
      <c r="P328" s="30"/>
      <c r="Q328" s="30">
        <f t="shared" si="328"/>
        <v>3816</v>
      </c>
      <c r="R328" s="30">
        <f t="shared" si="329"/>
        <v>2788.8</v>
      </c>
      <c r="S328" s="30">
        <f t="shared" si="330"/>
        <v>2752.2</v>
      </c>
      <c r="T328" s="30">
        <f t="shared" si="331"/>
        <v>15211.2</v>
      </c>
    </row>
    <row r="329" spans="1:20" s="32" customFormat="1" ht="60" customHeight="1" x14ac:dyDescent="0.2">
      <c r="A329" s="69" t="s">
        <v>967</v>
      </c>
      <c r="B329" s="26" t="s">
        <v>261</v>
      </c>
      <c r="C329" s="27" t="s">
        <v>747</v>
      </c>
      <c r="D329" s="28" t="s">
        <v>9</v>
      </c>
      <c r="E329" s="27" t="s">
        <v>729</v>
      </c>
      <c r="F329" s="29" t="s">
        <v>760</v>
      </c>
      <c r="G329" s="30">
        <v>19799.78</v>
      </c>
      <c r="H329" s="31"/>
      <c r="I329" s="30">
        <v>25</v>
      </c>
      <c r="J329" s="38">
        <v>3661.58</v>
      </c>
      <c r="K329" s="30">
        <f t="shared" si="324"/>
        <v>568.25368600000002</v>
      </c>
      <c r="L329" s="30">
        <f t="shared" si="325"/>
        <v>1405.7843799999998</v>
      </c>
      <c r="M329" s="30">
        <f t="shared" si="326"/>
        <v>217.79758000000001</v>
      </c>
      <c r="N329" s="30">
        <f t="shared" si="314"/>
        <v>601.91331200000002</v>
      </c>
      <c r="O329" s="30">
        <f t="shared" si="327"/>
        <v>1403.804402</v>
      </c>
      <c r="P329" s="30"/>
      <c r="Q329" s="30">
        <f t="shared" si="328"/>
        <v>4197.5533599999999</v>
      </c>
      <c r="R329" s="30">
        <f t="shared" si="329"/>
        <v>4856.7469980000005</v>
      </c>
      <c r="S329" s="30">
        <f t="shared" si="330"/>
        <v>3027.3863619999997</v>
      </c>
      <c r="T329" s="30">
        <f t="shared" si="331"/>
        <v>14943.033001999998</v>
      </c>
    </row>
    <row r="330" spans="1:20" s="32" customFormat="1" ht="60" customHeight="1" x14ac:dyDescent="0.2">
      <c r="A330" s="69" t="s">
        <v>968</v>
      </c>
      <c r="B330" s="26" t="s">
        <v>262</v>
      </c>
      <c r="C330" s="27" t="s">
        <v>747</v>
      </c>
      <c r="D330" s="28" t="s">
        <v>103</v>
      </c>
      <c r="E330" s="27" t="s">
        <v>729</v>
      </c>
      <c r="F330" s="29" t="s">
        <v>760</v>
      </c>
      <c r="G330" s="30">
        <v>18000</v>
      </c>
      <c r="H330" s="31"/>
      <c r="I330" s="30">
        <v>25</v>
      </c>
      <c r="J330" s="38">
        <v>1000</v>
      </c>
      <c r="K330" s="30">
        <f t="shared" si="324"/>
        <v>516.6</v>
      </c>
      <c r="L330" s="30">
        <f t="shared" si="325"/>
        <v>1277.9999999999998</v>
      </c>
      <c r="M330" s="30">
        <f t="shared" si="326"/>
        <v>198.00000000000003</v>
      </c>
      <c r="N330" s="30">
        <f t="shared" si="314"/>
        <v>547.20000000000005</v>
      </c>
      <c r="O330" s="30">
        <f t="shared" si="327"/>
        <v>1276.2</v>
      </c>
      <c r="P330" s="30"/>
      <c r="Q330" s="30">
        <f t="shared" si="328"/>
        <v>3816</v>
      </c>
      <c r="R330" s="30">
        <f t="shared" si="329"/>
        <v>2088.8000000000002</v>
      </c>
      <c r="S330" s="30">
        <f t="shared" si="330"/>
        <v>2752.2</v>
      </c>
      <c r="T330" s="30">
        <f t="shared" si="331"/>
        <v>15911.2</v>
      </c>
    </row>
    <row r="331" spans="1:20" s="32" customFormat="1" ht="60" customHeight="1" x14ac:dyDescent="0.2">
      <c r="A331" s="69" t="s">
        <v>969</v>
      </c>
      <c r="B331" s="26" t="s">
        <v>187</v>
      </c>
      <c r="C331" s="27" t="s">
        <v>747</v>
      </c>
      <c r="D331" s="28" t="s">
        <v>103</v>
      </c>
      <c r="E331" s="27" t="s">
        <v>729</v>
      </c>
      <c r="F331" s="29" t="s">
        <v>760</v>
      </c>
      <c r="G331" s="30">
        <v>18000</v>
      </c>
      <c r="H331" s="31"/>
      <c r="I331" s="30">
        <v>25</v>
      </c>
      <c r="J331" s="38">
        <v>1000</v>
      </c>
      <c r="K331" s="30">
        <f t="shared" si="324"/>
        <v>516.6</v>
      </c>
      <c r="L331" s="30">
        <f t="shared" si="325"/>
        <v>1277.9999999999998</v>
      </c>
      <c r="M331" s="30">
        <f t="shared" si="326"/>
        <v>198.00000000000003</v>
      </c>
      <c r="N331" s="30">
        <f t="shared" si="314"/>
        <v>547.20000000000005</v>
      </c>
      <c r="O331" s="30">
        <f t="shared" si="327"/>
        <v>1276.2</v>
      </c>
      <c r="P331" s="30"/>
      <c r="Q331" s="30">
        <f t="shared" si="328"/>
        <v>3816</v>
      </c>
      <c r="R331" s="30">
        <f t="shared" si="329"/>
        <v>2088.8000000000002</v>
      </c>
      <c r="S331" s="30">
        <f t="shared" si="330"/>
        <v>2752.2</v>
      </c>
      <c r="T331" s="30">
        <f t="shared" si="331"/>
        <v>15911.2</v>
      </c>
    </row>
    <row r="332" spans="1:20" s="32" customFormat="1" ht="60" customHeight="1" x14ac:dyDescent="0.2">
      <c r="A332" s="69" t="s">
        <v>970</v>
      </c>
      <c r="B332" s="26" t="s">
        <v>188</v>
      </c>
      <c r="C332" s="27" t="s">
        <v>747</v>
      </c>
      <c r="D332" s="28" t="s">
        <v>103</v>
      </c>
      <c r="E332" s="27" t="s">
        <v>729</v>
      </c>
      <c r="F332" s="29" t="s">
        <v>760</v>
      </c>
      <c r="G332" s="30">
        <v>18000</v>
      </c>
      <c r="H332" s="31"/>
      <c r="I332" s="30">
        <v>25</v>
      </c>
      <c r="J332" s="38">
        <v>4022.61</v>
      </c>
      <c r="K332" s="30">
        <f t="shared" si="324"/>
        <v>516.6</v>
      </c>
      <c r="L332" s="30">
        <f t="shared" si="325"/>
        <v>1277.9999999999998</v>
      </c>
      <c r="M332" s="30">
        <f t="shared" si="326"/>
        <v>198.00000000000003</v>
      </c>
      <c r="N332" s="30">
        <f t="shared" si="314"/>
        <v>547.20000000000005</v>
      </c>
      <c r="O332" s="30">
        <f t="shared" si="327"/>
        <v>1276.2</v>
      </c>
      <c r="P332" s="30"/>
      <c r="Q332" s="30">
        <f t="shared" si="328"/>
        <v>3816</v>
      </c>
      <c r="R332" s="30">
        <f t="shared" si="329"/>
        <v>5111.41</v>
      </c>
      <c r="S332" s="30">
        <f t="shared" si="330"/>
        <v>2752.2</v>
      </c>
      <c r="T332" s="30">
        <f t="shared" si="331"/>
        <v>12888.59</v>
      </c>
    </row>
    <row r="333" spans="1:20" s="32" customFormat="1" ht="60" customHeight="1" x14ac:dyDescent="0.2">
      <c r="A333" s="69" t="s">
        <v>971</v>
      </c>
      <c r="B333" s="26" t="s">
        <v>263</v>
      </c>
      <c r="C333" s="27" t="s">
        <v>747</v>
      </c>
      <c r="D333" s="28" t="s">
        <v>9</v>
      </c>
      <c r="E333" s="27" t="s">
        <v>729</v>
      </c>
      <c r="F333" s="29" t="s">
        <v>760</v>
      </c>
      <c r="G333" s="30">
        <v>19799.78</v>
      </c>
      <c r="H333" s="31"/>
      <c r="I333" s="30">
        <v>25</v>
      </c>
      <c r="J333" s="38">
        <v>2000</v>
      </c>
      <c r="K333" s="30">
        <f t="shared" si="324"/>
        <v>568.25368600000002</v>
      </c>
      <c r="L333" s="30">
        <f t="shared" si="325"/>
        <v>1405.7843799999998</v>
      </c>
      <c r="M333" s="30">
        <f t="shared" si="326"/>
        <v>217.79758000000001</v>
      </c>
      <c r="N333" s="30">
        <f t="shared" si="314"/>
        <v>601.91331200000002</v>
      </c>
      <c r="O333" s="30">
        <f t="shared" si="327"/>
        <v>1403.804402</v>
      </c>
      <c r="P333" s="30"/>
      <c r="Q333" s="30">
        <f t="shared" si="328"/>
        <v>4197.5533599999999</v>
      </c>
      <c r="R333" s="30">
        <f t="shared" si="329"/>
        <v>3195.1669980000001</v>
      </c>
      <c r="S333" s="30">
        <f t="shared" si="330"/>
        <v>3027.3863619999997</v>
      </c>
      <c r="T333" s="30">
        <f t="shared" si="331"/>
        <v>16604.613001999998</v>
      </c>
    </row>
    <row r="334" spans="1:20" s="32" customFormat="1" ht="60" customHeight="1" x14ac:dyDescent="0.2">
      <c r="A334" s="69" t="s">
        <v>972</v>
      </c>
      <c r="B334" s="26" t="s">
        <v>264</v>
      </c>
      <c r="C334" s="27" t="s">
        <v>747</v>
      </c>
      <c r="D334" s="28" t="s">
        <v>103</v>
      </c>
      <c r="E334" s="27" t="s">
        <v>729</v>
      </c>
      <c r="F334" s="29" t="s">
        <v>760</v>
      </c>
      <c r="G334" s="30">
        <v>18000</v>
      </c>
      <c r="H334" s="31"/>
      <c r="I334" s="30">
        <v>25</v>
      </c>
      <c r="J334" s="38"/>
      <c r="K334" s="30">
        <f t="shared" si="324"/>
        <v>516.6</v>
      </c>
      <c r="L334" s="30">
        <f t="shared" si="325"/>
        <v>1277.9999999999998</v>
      </c>
      <c r="M334" s="30">
        <f t="shared" si="326"/>
        <v>198.00000000000003</v>
      </c>
      <c r="N334" s="30">
        <f t="shared" si="314"/>
        <v>547.20000000000005</v>
      </c>
      <c r="O334" s="30">
        <f t="shared" si="327"/>
        <v>1276.2</v>
      </c>
      <c r="P334" s="30"/>
      <c r="Q334" s="30">
        <f t="shared" si="328"/>
        <v>3816</v>
      </c>
      <c r="R334" s="30">
        <f t="shared" si="329"/>
        <v>1088.8000000000002</v>
      </c>
      <c r="S334" s="30">
        <f t="shared" si="330"/>
        <v>2752.2</v>
      </c>
      <c r="T334" s="30">
        <f t="shared" si="331"/>
        <v>16911.2</v>
      </c>
    </row>
    <row r="335" spans="1:20" s="32" customFormat="1" ht="60" customHeight="1" x14ac:dyDescent="0.2">
      <c r="A335" s="69" t="s">
        <v>973</v>
      </c>
      <c r="B335" s="26" t="s">
        <v>140</v>
      </c>
      <c r="C335" s="27" t="s">
        <v>747</v>
      </c>
      <c r="D335" s="28" t="s">
        <v>103</v>
      </c>
      <c r="E335" s="27" t="s">
        <v>730</v>
      </c>
      <c r="F335" s="29" t="s">
        <v>760</v>
      </c>
      <c r="G335" s="30">
        <v>18000</v>
      </c>
      <c r="H335" s="31"/>
      <c r="I335" s="30">
        <v>25</v>
      </c>
      <c r="J335" s="38">
        <v>3000</v>
      </c>
      <c r="K335" s="30">
        <f t="shared" si="324"/>
        <v>516.6</v>
      </c>
      <c r="L335" s="30">
        <f t="shared" si="325"/>
        <v>1277.9999999999998</v>
      </c>
      <c r="M335" s="30">
        <f t="shared" si="326"/>
        <v>198.00000000000003</v>
      </c>
      <c r="N335" s="30">
        <f t="shared" si="314"/>
        <v>547.20000000000005</v>
      </c>
      <c r="O335" s="30">
        <f t="shared" si="327"/>
        <v>1276.2</v>
      </c>
      <c r="P335" s="30"/>
      <c r="Q335" s="30">
        <f t="shared" si="328"/>
        <v>3816</v>
      </c>
      <c r="R335" s="30">
        <f t="shared" si="329"/>
        <v>4088.8</v>
      </c>
      <c r="S335" s="30">
        <f t="shared" si="330"/>
        <v>2752.2</v>
      </c>
      <c r="T335" s="30">
        <f t="shared" si="331"/>
        <v>13911.2</v>
      </c>
    </row>
    <row r="336" spans="1:20" s="32" customFormat="1" ht="60" customHeight="1" x14ac:dyDescent="0.2">
      <c r="A336" s="69" t="s">
        <v>974</v>
      </c>
      <c r="B336" s="26" t="s">
        <v>265</v>
      </c>
      <c r="C336" s="27" t="s">
        <v>747</v>
      </c>
      <c r="D336" s="28" t="s">
        <v>103</v>
      </c>
      <c r="E336" s="27" t="s">
        <v>729</v>
      </c>
      <c r="F336" s="29" t="s">
        <v>760</v>
      </c>
      <c r="G336" s="30">
        <v>18000</v>
      </c>
      <c r="H336" s="31"/>
      <c r="I336" s="30">
        <v>25</v>
      </c>
      <c r="J336" s="38"/>
      <c r="K336" s="30">
        <f t="shared" si="324"/>
        <v>516.6</v>
      </c>
      <c r="L336" s="30">
        <f t="shared" si="325"/>
        <v>1277.9999999999998</v>
      </c>
      <c r="M336" s="30">
        <f t="shared" si="326"/>
        <v>198.00000000000003</v>
      </c>
      <c r="N336" s="30">
        <f t="shared" si="314"/>
        <v>547.20000000000005</v>
      </c>
      <c r="O336" s="30">
        <f t="shared" si="327"/>
        <v>1276.2</v>
      </c>
      <c r="P336" s="30"/>
      <c r="Q336" s="30">
        <f t="shared" si="328"/>
        <v>3816</v>
      </c>
      <c r="R336" s="30">
        <f t="shared" si="329"/>
        <v>1088.8000000000002</v>
      </c>
      <c r="S336" s="30">
        <f t="shared" si="330"/>
        <v>2752.2</v>
      </c>
      <c r="T336" s="30">
        <f t="shared" si="331"/>
        <v>16911.2</v>
      </c>
    </row>
    <row r="337" spans="1:20" s="32" customFormat="1" ht="60" customHeight="1" x14ac:dyDescent="0.2">
      <c r="A337" s="69" t="s">
        <v>975</v>
      </c>
      <c r="B337" s="26" t="s">
        <v>189</v>
      </c>
      <c r="C337" s="27" t="s">
        <v>747</v>
      </c>
      <c r="D337" s="28" t="s">
        <v>103</v>
      </c>
      <c r="E337" s="27" t="s">
        <v>729</v>
      </c>
      <c r="F337" s="29" t="s">
        <v>760</v>
      </c>
      <c r="G337" s="30">
        <v>18000</v>
      </c>
      <c r="H337" s="31"/>
      <c r="I337" s="30">
        <v>25</v>
      </c>
      <c r="J337" s="38">
        <v>2030.2</v>
      </c>
      <c r="K337" s="30">
        <f t="shared" si="324"/>
        <v>516.6</v>
      </c>
      <c r="L337" s="30">
        <f t="shared" si="325"/>
        <v>1277.9999999999998</v>
      </c>
      <c r="M337" s="30">
        <f t="shared" si="326"/>
        <v>198.00000000000003</v>
      </c>
      <c r="N337" s="30">
        <f t="shared" si="314"/>
        <v>547.20000000000005</v>
      </c>
      <c r="O337" s="30">
        <f t="shared" si="327"/>
        <v>1276.2</v>
      </c>
      <c r="P337" s="30"/>
      <c r="Q337" s="30">
        <f t="shared" si="328"/>
        <v>3816</v>
      </c>
      <c r="R337" s="30">
        <f t="shared" si="329"/>
        <v>3119</v>
      </c>
      <c r="S337" s="30">
        <f t="shared" si="330"/>
        <v>2752.2</v>
      </c>
      <c r="T337" s="30">
        <f t="shared" si="331"/>
        <v>14881</v>
      </c>
    </row>
    <row r="338" spans="1:20" s="32" customFormat="1" ht="60" customHeight="1" x14ac:dyDescent="0.2">
      <c r="A338" s="69" t="s">
        <v>1338</v>
      </c>
      <c r="B338" s="26" t="s">
        <v>266</v>
      </c>
      <c r="C338" s="27" t="s">
        <v>747</v>
      </c>
      <c r="D338" s="28" t="s">
        <v>103</v>
      </c>
      <c r="E338" s="27" t="s">
        <v>729</v>
      </c>
      <c r="F338" s="29" t="s">
        <v>760</v>
      </c>
      <c r="G338" s="30">
        <v>18000</v>
      </c>
      <c r="H338" s="31"/>
      <c r="I338" s="30">
        <v>25</v>
      </c>
      <c r="J338" s="38">
        <v>500</v>
      </c>
      <c r="K338" s="30">
        <f t="shared" si="324"/>
        <v>516.6</v>
      </c>
      <c r="L338" s="30">
        <f t="shared" si="325"/>
        <v>1277.9999999999998</v>
      </c>
      <c r="M338" s="30">
        <f t="shared" si="326"/>
        <v>198.00000000000003</v>
      </c>
      <c r="N338" s="30">
        <f t="shared" si="314"/>
        <v>547.20000000000005</v>
      </c>
      <c r="O338" s="30">
        <f t="shared" si="327"/>
        <v>1276.2</v>
      </c>
      <c r="P338" s="30"/>
      <c r="Q338" s="30">
        <f t="shared" si="328"/>
        <v>3816</v>
      </c>
      <c r="R338" s="30">
        <f t="shared" si="329"/>
        <v>1588.8000000000002</v>
      </c>
      <c r="S338" s="30">
        <f t="shared" si="330"/>
        <v>2752.2</v>
      </c>
      <c r="T338" s="30">
        <f t="shared" si="331"/>
        <v>16411.2</v>
      </c>
    </row>
    <row r="339" spans="1:20" s="32" customFormat="1" ht="60" customHeight="1" x14ac:dyDescent="0.2">
      <c r="A339" s="69" t="s">
        <v>976</v>
      </c>
      <c r="B339" s="26" t="s">
        <v>190</v>
      </c>
      <c r="C339" s="27" t="s">
        <v>747</v>
      </c>
      <c r="D339" s="28" t="s">
        <v>103</v>
      </c>
      <c r="E339" s="27" t="s">
        <v>729</v>
      </c>
      <c r="F339" s="29" t="s">
        <v>760</v>
      </c>
      <c r="G339" s="30">
        <v>18000</v>
      </c>
      <c r="H339" s="31"/>
      <c r="I339" s="30">
        <v>25</v>
      </c>
      <c r="J339" s="38">
        <v>5383.91</v>
      </c>
      <c r="K339" s="30">
        <f t="shared" si="324"/>
        <v>516.6</v>
      </c>
      <c r="L339" s="30">
        <f t="shared" si="325"/>
        <v>1277.9999999999998</v>
      </c>
      <c r="M339" s="30">
        <f t="shared" si="326"/>
        <v>198.00000000000003</v>
      </c>
      <c r="N339" s="30">
        <f t="shared" si="314"/>
        <v>547.20000000000005</v>
      </c>
      <c r="O339" s="30">
        <f t="shared" si="327"/>
        <v>1276.2</v>
      </c>
      <c r="P339" s="30">
        <v>1512</v>
      </c>
      <c r="Q339" s="30">
        <f t="shared" si="328"/>
        <v>5328</v>
      </c>
      <c r="R339" s="30">
        <f t="shared" si="329"/>
        <v>7984.71</v>
      </c>
      <c r="S339" s="30">
        <f t="shared" si="330"/>
        <v>2752.2</v>
      </c>
      <c r="T339" s="30">
        <f t="shared" si="331"/>
        <v>10015.290000000001</v>
      </c>
    </row>
    <row r="340" spans="1:20" s="32" customFormat="1" ht="60" customHeight="1" x14ac:dyDescent="0.2">
      <c r="A340" s="69" t="s">
        <v>977</v>
      </c>
      <c r="B340" s="26" t="s">
        <v>192</v>
      </c>
      <c r="C340" s="27" t="s">
        <v>747</v>
      </c>
      <c r="D340" s="28" t="s">
        <v>103</v>
      </c>
      <c r="E340" s="27" t="s">
        <v>729</v>
      </c>
      <c r="F340" s="29" t="s">
        <v>760</v>
      </c>
      <c r="G340" s="30">
        <v>18000</v>
      </c>
      <c r="H340" s="31"/>
      <c r="I340" s="30">
        <v>25</v>
      </c>
      <c r="J340" s="38">
        <v>2030.2</v>
      </c>
      <c r="K340" s="30">
        <f t="shared" si="324"/>
        <v>516.6</v>
      </c>
      <c r="L340" s="30">
        <f t="shared" si="325"/>
        <v>1277.9999999999998</v>
      </c>
      <c r="M340" s="30">
        <f t="shared" si="326"/>
        <v>198.00000000000003</v>
      </c>
      <c r="N340" s="30">
        <f t="shared" si="314"/>
        <v>547.20000000000005</v>
      </c>
      <c r="O340" s="30">
        <f t="shared" si="327"/>
        <v>1276.2</v>
      </c>
      <c r="P340" s="30"/>
      <c r="Q340" s="30">
        <f t="shared" si="328"/>
        <v>3816</v>
      </c>
      <c r="R340" s="30">
        <f t="shared" si="329"/>
        <v>3119</v>
      </c>
      <c r="S340" s="30">
        <f t="shared" si="330"/>
        <v>2752.2</v>
      </c>
      <c r="T340" s="30">
        <f t="shared" si="331"/>
        <v>14881</v>
      </c>
    </row>
    <row r="341" spans="1:20" s="32" customFormat="1" ht="60" customHeight="1" x14ac:dyDescent="0.2">
      <c r="A341" s="69" t="s">
        <v>978</v>
      </c>
      <c r="B341" s="26" t="s">
        <v>193</v>
      </c>
      <c r="C341" s="27" t="s">
        <v>747</v>
      </c>
      <c r="D341" s="28" t="s">
        <v>103</v>
      </c>
      <c r="E341" s="27" t="s">
        <v>729</v>
      </c>
      <c r="F341" s="29" t="s">
        <v>760</v>
      </c>
      <c r="G341" s="30">
        <v>18000</v>
      </c>
      <c r="H341" s="31"/>
      <c r="I341" s="30">
        <v>25</v>
      </c>
      <c r="J341" s="38">
        <v>8234.85</v>
      </c>
      <c r="K341" s="30">
        <f t="shared" si="324"/>
        <v>516.6</v>
      </c>
      <c r="L341" s="30">
        <f t="shared" si="325"/>
        <v>1277.9999999999998</v>
      </c>
      <c r="M341" s="30">
        <f t="shared" si="326"/>
        <v>198.00000000000003</v>
      </c>
      <c r="N341" s="30">
        <f t="shared" si="314"/>
        <v>547.20000000000005</v>
      </c>
      <c r="O341" s="30">
        <f t="shared" si="327"/>
        <v>1276.2</v>
      </c>
      <c r="P341" s="30"/>
      <c r="Q341" s="30">
        <f t="shared" si="328"/>
        <v>3816</v>
      </c>
      <c r="R341" s="30">
        <f t="shared" si="329"/>
        <v>9323.6500000000015</v>
      </c>
      <c r="S341" s="30">
        <f t="shared" si="330"/>
        <v>2752.2</v>
      </c>
      <c r="T341" s="30">
        <f t="shared" si="331"/>
        <v>8676.3499999999985</v>
      </c>
    </row>
    <row r="342" spans="1:20" s="32" customFormat="1" ht="60" customHeight="1" x14ac:dyDescent="0.2">
      <c r="A342" s="69" t="s">
        <v>979</v>
      </c>
      <c r="B342" s="26" t="s">
        <v>194</v>
      </c>
      <c r="C342" s="27" t="s">
        <v>747</v>
      </c>
      <c r="D342" s="28" t="s">
        <v>112</v>
      </c>
      <c r="E342" s="27" t="s">
        <v>730</v>
      </c>
      <c r="F342" s="29" t="s">
        <v>760</v>
      </c>
      <c r="G342" s="30">
        <v>18000</v>
      </c>
      <c r="H342" s="31"/>
      <c r="I342" s="30">
        <v>25</v>
      </c>
      <c r="J342" s="38">
        <v>1000</v>
      </c>
      <c r="K342" s="30">
        <f t="shared" si="324"/>
        <v>516.6</v>
      </c>
      <c r="L342" s="30">
        <f t="shared" si="325"/>
        <v>1277.9999999999998</v>
      </c>
      <c r="M342" s="30">
        <f t="shared" si="326"/>
        <v>198.00000000000003</v>
      </c>
      <c r="N342" s="30">
        <f t="shared" ref="N342:N387" si="341">+G342*3.04%</f>
        <v>547.20000000000005</v>
      </c>
      <c r="O342" s="30">
        <f t="shared" si="327"/>
        <v>1276.2</v>
      </c>
      <c r="P342" s="30"/>
      <c r="Q342" s="30">
        <f t="shared" si="328"/>
        <v>3816</v>
      </c>
      <c r="R342" s="30">
        <f t="shared" si="329"/>
        <v>2088.8000000000002</v>
      </c>
      <c r="S342" s="30">
        <f t="shared" si="330"/>
        <v>2752.2</v>
      </c>
      <c r="T342" s="30">
        <f t="shared" si="331"/>
        <v>15911.2</v>
      </c>
    </row>
    <row r="343" spans="1:20" s="32" customFormat="1" ht="60" customHeight="1" x14ac:dyDescent="0.2">
      <c r="A343" s="69" t="s">
        <v>980</v>
      </c>
      <c r="B343" s="26" t="s">
        <v>195</v>
      </c>
      <c r="C343" s="27" t="s">
        <v>747</v>
      </c>
      <c r="D343" s="28" t="s">
        <v>103</v>
      </c>
      <c r="E343" s="27" t="s">
        <v>729</v>
      </c>
      <c r="F343" s="29" t="s">
        <v>760</v>
      </c>
      <c r="G343" s="30">
        <v>18000</v>
      </c>
      <c r="H343" s="31"/>
      <c r="I343" s="30">
        <v>25</v>
      </c>
      <c r="J343" s="38">
        <v>2000</v>
      </c>
      <c r="K343" s="30">
        <f t="shared" si="324"/>
        <v>516.6</v>
      </c>
      <c r="L343" s="30">
        <f t="shared" si="325"/>
        <v>1277.9999999999998</v>
      </c>
      <c r="M343" s="30">
        <f t="shared" si="326"/>
        <v>198.00000000000003</v>
      </c>
      <c r="N343" s="30">
        <f t="shared" si="341"/>
        <v>547.20000000000005</v>
      </c>
      <c r="O343" s="30">
        <f t="shared" si="327"/>
        <v>1276.2</v>
      </c>
      <c r="P343" s="30"/>
      <c r="Q343" s="30">
        <f t="shared" si="328"/>
        <v>3816</v>
      </c>
      <c r="R343" s="30">
        <f t="shared" si="329"/>
        <v>3088.8</v>
      </c>
      <c r="S343" s="30">
        <f t="shared" si="330"/>
        <v>2752.2</v>
      </c>
      <c r="T343" s="30">
        <f t="shared" si="331"/>
        <v>14911.2</v>
      </c>
    </row>
    <row r="344" spans="1:20" s="32" customFormat="1" ht="60" customHeight="1" x14ac:dyDescent="0.2">
      <c r="A344" s="69" t="s">
        <v>981</v>
      </c>
      <c r="B344" s="26" t="s">
        <v>196</v>
      </c>
      <c r="C344" s="27" t="s">
        <v>747</v>
      </c>
      <c r="D344" s="28" t="s">
        <v>9</v>
      </c>
      <c r="E344" s="27" t="s">
        <v>729</v>
      </c>
      <c r="F344" s="29" t="s">
        <v>760</v>
      </c>
      <c r="G344" s="30">
        <v>19980.68</v>
      </c>
      <c r="H344" s="31"/>
      <c r="I344" s="30">
        <v>25</v>
      </c>
      <c r="J344" s="38">
        <v>3030.2</v>
      </c>
      <c r="K344" s="30">
        <f t="shared" si="324"/>
        <v>573.445516</v>
      </c>
      <c r="L344" s="30">
        <f t="shared" si="325"/>
        <v>1418.6282799999999</v>
      </c>
      <c r="M344" s="30">
        <f t="shared" si="326"/>
        <v>219.78748000000002</v>
      </c>
      <c r="N344" s="30">
        <f t="shared" si="341"/>
        <v>607.41267200000004</v>
      </c>
      <c r="O344" s="30">
        <f t="shared" si="327"/>
        <v>1416.630212</v>
      </c>
      <c r="P344" s="30">
        <v>1512</v>
      </c>
      <c r="Q344" s="30">
        <f t="shared" si="328"/>
        <v>5747.90416</v>
      </c>
      <c r="R344" s="30">
        <f t="shared" si="329"/>
        <v>5748.058188</v>
      </c>
      <c r="S344" s="30">
        <f t="shared" si="330"/>
        <v>3055.0459719999999</v>
      </c>
      <c r="T344" s="30">
        <f t="shared" si="331"/>
        <v>14232.621812000001</v>
      </c>
    </row>
    <row r="345" spans="1:20" s="32" customFormat="1" ht="60" customHeight="1" x14ac:dyDescent="0.2">
      <c r="A345" s="69" t="s">
        <v>982</v>
      </c>
      <c r="B345" s="26" t="s">
        <v>197</v>
      </c>
      <c r="C345" s="27" t="s">
        <v>747</v>
      </c>
      <c r="D345" s="28" t="s">
        <v>103</v>
      </c>
      <c r="E345" s="27" t="s">
        <v>729</v>
      </c>
      <c r="F345" s="29" t="s">
        <v>760</v>
      </c>
      <c r="G345" s="30">
        <v>18000</v>
      </c>
      <c r="H345" s="31"/>
      <c r="I345" s="30">
        <v>25</v>
      </c>
      <c r="J345" s="38"/>
      <c r="K345" s="30">
        <f t="shared" si="324"/>
        <v>516.6</v>
      </c>
      <c r="L345" s="30">
        <f t="shared" si="325"/>
        <v>1277.9999999999998</v>
      </c>
      <c r="M345" s="30">
        <f t="shared" si="326"/>
        <v>198.00000000000003</v>
      </c>
      <c r="N345" s="30">
        <f t="shared" si="341"/>
        <v>547.20000000000005</v>
      </c>
      <c r="O345" s="30">
        <f t="shared" si="327"/>
        <v>1276.2</v>
      </c>
      <c r="P345" s="30"/>
      <c r="Q345" s="30">
        <f t="shared" si="328"/>
        <v>3816</v>
      </c>
      <c r="R345" s="30">
        <f t="shared" si="329"/>
        <v>1088.8000000000002</v>
      </c>
      <c r="S345" s="30">
        <f t="shared" si="330"/>
        <v>2752.2</v>
      </c>
      <c r="T345" s="30">
        <f t="shared" si="331"/>
        <v>16911.2</v>
      </c>
    </row>
    <row r="346" spans="1:20" s="32" customFormat="1" ht="60" customHeight="1" x14ac:dyDescent="0.2">
      <c r="A346" s="69" t="s">
        <v>983</v>
      </c>
      <c r="B346" s="26" t="s">
        <v>198</v>
      </c>
      <c r="C346" s="27" t="s">
        <v>747</v>
      </c>
      <c r="D346" s="28" t="s">
        <v>103</v>
      </c>
      <c r="E346" s="27" t="s">
        <v>730</v>
      </c>
      <c r="F346" s="29" t="s">
        <v>760</v>
      </c>
      <c r="G346" s="30">
        <v>21770.65</v>
      </c>
      <c r="H346" s="31"/>
      <c r="I346" s="30">
        <v>25</v>
      </c>
      <c r="J346" s="38"/>
      <c r="K346" s="30">
        <f t="shared" si="324"/>
        <v>624.81765500000006</v>
      </c>
      <c r="L346" s="30">
        <f t="shared" si="325"/>
        <v>1545.71615</v>
      </c>
      <c r="M346" s="30">
        <f t="shared" si="326"/>
        <v>239.47715000000005</v>
      </c>
      <c r="N346" s="30">
        <f t="shared" si="341"/>
        <v>661.82776000000001</v>
      </c>
      <c r="O346" s="30">
        <f t="shared" si="327"/>
        <v>1543.5390850000001</v>
      </c>
      <c r="P346" s="30"/>
      <c r="Q346" s="30">
        <f t="shared" si="328"/>
        <v>4615.3778000000002</v>
      </c>
      <c r="R346" s="30">
        <f t="shared" si="329"/>
        <v>1311.645415</v>
      </c>
      <c r="S346" s="30">
        <f t="shared" si="330"/>
        <v>3328.7323850000002</v>
      </c>
      <c r="T346" s="30">
        <f t="shared" si="331"/>
        <v>20459.004585000002</v>
      </c>
    </row>
    <row r="347" spans="1:20" s="32" customFormat="1" ht="60" customHeight="1" x14ac:dyDescent="0.2">
      <c r="A347" s="69" t="s">
        <v>984</v>
      </c>
      <c r="B347" s="26" t="s">
        <v>268</v>
      </c>
      <c r="C347" s="27" t="s">
        <v>747</v>
      </c>
      <c r="D347" s="28" t="s">
        <v>103</v>
      </c>
      <c r="E347" s="27" t="s">
        <v>729</v>
      </c>
      <c r="F347" s="29" t="s">
        <v>760</v>
      </c>
      <c r="G347" s="30">
        <v>18000</v>
      </c>
      <c r="H347" s="31"/>
      <c r="I347" s="30">
        <v>25</v>
      </c>
      <c r="J347" s="38">
        <v>2030.2</v>
      </c>
      <c r="K347" s="30">
        <f t="shared" ref="K347:K391" si="342">+G347*2.87%</f>
        <v>516.6</v>
      </c>
      <c r="L347" s="30">
        <f t="shared" ref="L347:L391" si="343">+G347*7.1%</f>
        <v>1277.9999999999998</v>
      </c>
      <c r="M347" s="30">
        <f t="shared" ref="M347:M391" si="344">+G347*1.1%</f>
        <v>198.00000000000003</v>
      </c>
      <c r="N347" s="30">
        <f t="shared" si="341"/>
        <v>547.20000000000005</v>
      </c>
      <c r="O347" s="30">
        <f t="shared" ref="O347:O391" si="345">+G347*7.09%</f>
        <v>1276.2</v>
      </c>
      <c r="P347" s="30"/>
      <c r="Q347" s="30">
        <f t="shared" ref="Q347:Q391" si="346">+K347+L347+M347+N347+O347+P347</f>
        <v>3816</v>
      </c>
      <c r="R347" s="30">
        <f t="shared" ref="R347:R391" si="347">+K347+H347+N347+P347+I347+J347</f>
        <v>3119</v>
      </c>
      <c r="S347" s="30">
        <f t="shared" ref="S347:S391" si="348">+L347+M347+O347</f>
        <v>2752.2</v>
      </c>
      <c r="T347" s="30">
        <f t="shared" ref="T347:T391" si="349">+G347-R347</f>
        <v>14881</v>
      </c>
    </row>
    <row r="348" spans="1:20" s="32" customFormat="1" ht="60" customHeight="1" x14ac:dyDescent="0.2">
      <c r="A348" s="69" t="s">
        <v>985</v>
      </c>
      <c r="B348" s="26" t="s">
        <v>199</v>
      </c>
      <c r="C348" s="27" t="s">
        <v>747</v>
      </c>
      <c r="D348" s="28" t="s">
        <v>103</v>
      </c>
      <c r="E348" s="27" t="s">
        <v>729</v>
      </c>
      <c r="F348" s="29" t="s">
        <v>760</v>
      </c>
      <c r="G348" s="30">
        <v>18000</v>
      </c>
      <c r="H348" s="31"/>
      <c r="I348" s="30">
        <v>25</v>
      </c>
      <c r="J348" s="38"/>
      <c r="K348" s="30">
        <f t="shared" si="342"/>
        <v>516.6</v>
      </c>
      <c r="L348" s="30">
        <f t="shared" si="343"/>
        <v>1277.9999999999998</v>
      </c>
      <c r="M348" s="30">
        <f t="shared" si="344"/>
        <v>198.00000000000003</v>
      </c>
      <c r="N348" s="30">
        <f t="shared" si="341"/>
        <v>547.20000000000005</v>
      </c>
      <c r="O348" s="30">
        <f t="shared" si="345"/>
        <v>1276.2</v>
      </c>
      <c r="P348" s="30"/>
      <c r="Q348" s="30">
        <f t="shared" si="346"/>
        <v>3816</v>
      </c>
      <c r="R348" s="30">
        <f t="shared" si="347"/>
        <v>1088.8000000000002</v>
      </c>
      <c r="S348" s="30">
        <f t="shared" si="348"/>
        <v>2752.2</v>
      </c>
      <c r="T348" s="30">
        <f t="shared" si="349"/>
        <v>16911.2</v>
      </c>
    </row>
    <row r="349" spans="1:20" s="32" customFormat="1" ht="60" customHeight="1" x14ac:dyDescent="0.2">
      <c r="A349" s="69" t="s">
        <v>1339</v>
      </c>
      <c r="B349" s="26" t="s">
        <v>269</v>
      </c>
      <c r="C349" s="27" t="s">
        <v>747</v>
      </c>
      <c r="D349" s="28" t="s">
        <v>103</v>
      </c>
      <c r="E349" s="27" t="s">
        <v>729</v>
      </c>
      <c r="F349" s="29" t="s">
        <v>760</v>
      </c>
      <c r="G349" s="30">
        <v>18000</v>
      </c>
      <c r="H349" s="31"/>
      <c r="I349" s="30">
        <v>25</v>
      </c>
      <c r="J349" s="38"/>
      <c r="K349" s="30">
        <f t="shared" si="342"/>
        <v>516.6</v>
      </c>
      <c r="L349" s="30">
        <f t="shared" si="343"/>
        <v>1277.9999999999998</v>
      </c>
      <c r="M349" s="30">
        <f t="shared" si="344"/>
        <v>198.00000000000003</v>
      </c>
      <c r="N349" s="30">
        <f t="shared" si="341"/>
        <v>547.20000000000005</v>
      </c>
      <c r="O349" s="30">
        <f t="shared" si="345"/>
        <v>1276.2</v>
      </c>
      <c r="P349" s="30"/>
      <c r="Q349" s="30">
        <f t="shared" si="346"/>
        <v>3816</v>
      </c>
      <c r="R349" s="30">
        <f t="shared" si="347"/>
        <v>1088.8000000000002</v>
      </c>
      <c r="S349" s="30">
        <f t="shared" si="348"/>
        <v>2752.2</v>
      </c>
      <c r="T349" s="30">
        <f t="shared" si="349"/>
        <v>16911.2</v>
      </c>
    </row>
    <row r="350" spans="1:20" s="32" customFormat="1" ht="60" customHeight="1" x14ac:dyDescent="0.2">
      <c r="A350" s="69" t="s">
        <v>986</v>
      </c>
      <c r="B350" s="26" t="s">
        <v>200</v>
      </c>
      <c r="C350" s="27" t="s">
        <v>747</v>
      </c>
      <c r="D350" s="28" t="s">
        <v>103</v>
      </c>
      <c r="E350" s="27" t="s">
        <v>729</v>
      </c>
      <c r="F350" s="29" t="s">
        <v>760</v>
      </c>
      <c r="G350" s="30">
        <v>18000</v>
      </c>
      <c r="H350" s="31"/>
      <c r="I350" s="30">
        <v>25</v>
      </c>
      <c r="J350" s="38"/>
      <c r="K350" s="30">
        <f t="shared" si="342"/>
        <v>516.6</v>
      </c>
      <c r="L350" s="30">
        <f t="shared" si="343"/>
        <v>1277.9999999999998</v>
      </c>
      <c r="M350" s="30">
        <f t="shared" si="344"/>
        <v>198.00000000000003</v>
      </c>
      <c r="N350" s="30">
        <f t="shared" si="341"/>
        <v>547.20000000000005</v>
      </c>
      <c r="O350" s="30">
        <f t="shared" si="345"/>
        <v>1276.2</v>
      </c>
      <c r="P350" s="30"/>
      <c r="Q350" s="30">
        <f t="shared" si="346"/>
        <v>3816</v>
      </c>
      <c r="R350" s="30">
        <f t="shared" si="347"/>
        <v>1088.8000000000002</v>
      </c>
      <c r="S350" s="30">
        <f t="shared" si="348"/>
        <v>2752.2</v>
      </c>
      <c r="T350" s="30">
        <f t="shared" si="349"/>
        <v>16911.2</v>
      </c>
    </row>
    <row r="351" spans="1:20" s="32" customFormat="1" ht="60" customHeight="1" x14ac:dyDescent="0.2">
      <c r="A351" s="69" t="s">
        <v>987</v>
      </c>
      <c r="B351" s="26" t="s">
        <v>201</v>
      </c>
      <c r="C351" s="27" t="s">
        <v>747</v>
      </c>
      <c r="D351" s="28" t="s">
        <v>103</v>
      </c>
      <c r="E351" s="27" t="s">
        <v>729</v>
      </c>
      <c r="F351" s="29" t="s">
        <v>760</v>
      </c>
      <c r="G351" s="30">
        <v>18000</v>
      </c>
      <c r="H351" s="31"/>
      <c r="I351" s="30">
        <v>25</v>
      </c>
      <c r="J351" s="38">
        <f>2985.15</f>
        <v>2985.15</v>
      </c>
      <c r="K351" s="30">
        <f t="shared" si="342"/>
        <v>516.6</v>
      </c>
      <c r="L351" s="30">
        <f t="shared" si="343"/>
        <v>1277.9999999999998</v>
      </c>
      <c r="M351" s="30">
        <f t="shared" si="344"/>
        <v>198.00000000000003</v>
      </c>
      <c r="N351" s="30">
        <f t="shared" si="341"/>
        <v>547.20000000000005</v>
      </c>
      <c r="O351" s="30">
        <f t="shared" si="345"/>
        <v>1276.2</v>
      </c>
      <c r="P351" s="30"/>
      <c r="Q351" s="30">
        <f t="shared" si="346"/>
        <v>3816</v>
      </c>
      <c r="R351" s="30">
        <f t="shared" si="347"/>
        <v>4073.9500000000003</v>
      </c>
      <c r="S351" s="30">
        <f t="shared" si="348"/>
        <v>2752.2</v>
      </c>
      <c r="T351" s="30">
        <f t="shared" si="349"/>
        <v>13926.05</v>
      </c>
    </row>
    <row r="352" spans="1:20" s="32" customFormat="1" ht="60" customHeight="1" x14ac:dyDescent="0.2">
      <c r="A352" s="69" t="s">
        <v>988</v>
      </c>
      <c r="B352" s="26" t="s">
        <v>270</v>
      </c>
      <c r="C352" s="27" t="s">
        <v>747</v>
      </c>
      <c r="D352" s="28" t="s">
        <v>103</v>
      </c>
      <c r="E352" s="27" t="s">
        <v>729</v>
      </c>
      <c r="F352" s="29" t="s">
        <v>760</v>
      </c>
      <c r="G352" s="30">
        <v>18000</v>
      </c>
      <c r="H352" s="31"/>
      <c r="I352" s="30">
        <v>25</v>
      </c>
      <c r="J352" s="38">
        <v>2516.66</v>
      </c>
      <c r="K352" s="30">
        <f t="shared" si="342"/>
        <v>516.6</v>
      </c>
      <c r="L352" s="30">
        <f t="shared" si="343"/>
        <v>1277.9999999999998</v>
      </c>
      <c r="M352" s="30">
        <f t="shared" si="344"/>
        <v>198.00000000000003</v>
      </c>
      <c r="N352" s="30">
        <f t="shared" si="341"/>
        <v>547.20000000000005</v>
      </c>
      <c r="O352" s="30">
        <f t="shared" si="345"/>
        <v>1276.2</v>
      </c>
      <c r="P352" s="30"/>
      <c r="Q352" s="30">
        <f t="shared" si="346"/>
        <v>3816</v>
      </c>
      <c r="R352" s="30">
        <f t="shared" si="347"/>
        <v>3605.46</v>
      </c>
      <c r="S352" s="30">
        <f t="shared" si="348"/>
        <v>2752.2</v>
      </c>
      <c r="T352" s="30">
        <f t="shared" si="349"/>
        <v>14394.54</v>
      </c>
    </row>
    <row r="353" spans="1:20" s="32" customFormat="1" ht="60" customHeight="1" x14ac:dyDescent="0.2">
      <c r="A353" s="69" t="s">
        <v>989</v>
      </c>
      <c r="B353" s="26" t="s">
        <v>271</v>
      </c>
      <c r="C353" s="27" t="s">
        <v>747</v>
      </c>
      <c r="D353" s="28" t="s">
        <v>103</v>
      </c>
      <c r="E353" s="27" t="s">
        <v>730</v>
      </c>
      <c r="F353" s="29" t="s">
        <v>760</v>
      </c>
      <c r="G353" s="30">
        <v>20700</v>
      </c>
      <c r="H353" s="31"/>
      <c r="I353" s="30">
        <v>25</v>
      </c>
      <c r="J353" s="38">
        <v>2000</v>
      </c>
      <c r="K353" s="30">
        <f t="shared" si="342"/>
        <v>594.09</v>
      </c>
      <c r="L353" s="30">
        <f t="shared" si="343"/>
        <v>1469.6999999999998</v>
      </c>
      <c r="M353" s="30">
        <f t="shared" si="344"/>
        <v>227.70000000000002</v>
      </c>
      <c r="N353" s="30">
        <f t="shared" si="341"/>
        <v>629.28</v>
      </c>
      <c r="O353" s="30">
        <f t="shared" si="345"/>
        <v>1467.63</v>
      </c>
      <c r="P353" s="30"/>
      <c r="Q353" s="30">
        <f t="shared" si="346"/>
        <v>4388.3999999999996</v>
      </c>
      <c r="R353" s="30">
        <f t="shared" si="347"/>
        <v>3248.37</v>
      </c>
      <c r="S353" s="30">
        <f t="shared" si="348"/>
        <v>3165.0299999999997</v>
      </c>
      <c r="T353" s="30">
        <f t="shared" si="349"/>
        <v>17451.63</v>
      </c>
    </row>
    <row r="354" spans="1:20" s="32" customFormat="1" ht="60" customHeight="1" x14ac:dyDescent="0.2">
      <c r="A354" s="69" t="s">
        <v>990</v>
      </c>
      <c r="B354" s="26" t="s">
        <v>202</v>
      </c>
      <c r="C354" s="27" t="s">
        <v>747</v>
      </c>
      <c r="D354" s="28" t="s">
        <v>103</v>
      </c>
      <c r="E354" s="27" t="s">
        <v>729</v>
      </c>
      <c r="F354" s="29" t="s">
        <v>760</v>
      </c>
      <c r="G354" s="30">
        <v>18000</v>
      </c>
      <c r="H354" s="31"/>
      <c r="I354" s="30">
        <v>25</v>
      </c>
      <c r="J354" s="38">
        <v>4167.07</v>
      </c>
      <c r="K354" s="30">
        <f t="shared" si="342"/>
        <v>516.6</v>
      </c>
      <c r="L354" s="30">
        <f t="shared" si="343"/>
        <v>1277.9999999999998</v>
      </c>
      <c r="M354" s="30">
        <f t="shared" si="344"/>
        <v>198.00000000000003</v>
      </c>
      <c r="N354" s="30">
        <f t="shared" si="341"/>
        <v>547.20000000000005</v>
      </c>
      <c r="O354" s="30">
        <f t="shared" si="345"/>
        <v>1276.2</v>
      </c>
      <c r="P354" s="30"/>
      <c r="Q354" s="30">
        <f t="shared" si="346"/>
        <v>3816</v>
      </c>
      <c r="R354" s="30">
        <f t="shared" si="347"/>
        <v>5255.87</v>
      </c>
      <c r="S354" s="30">
        <f t="shared" si="348"/>
        <v>2752.2</v>
      </c>
      <c r="T354" s="30">
        <f t="shared" si="349"/>
        <v>12744.130000000001</v>
      </c>
    </row>
    <row r="355" spans="1:20" s="32" customFormat="1" ht="60" customHeight="1" x14ac:dyDescent="0.2">
      <c r="A355" s="69" t="s">
        <v>991</v>
      </c>
      <c r="B355" s="26" t="s">
        <v>748</v>
      </c>
      <c r="C355" s="27" t="s">
        <v>747</v>
      </c>
      <c r="D355" s="28" t="s">
        <v>103</v>
      </c>
      <c r="E355" s="27" t="s">
        <v>729</v>
      </c>
      <c r="F355" s="29" t="s">
        <v>760</v>
      </c>
      <c r="G355" s="30">
        <v>18000</v>
      </c>
      <c r="H355" s="31"/>
      <c r="I355" s="30">
        <v>25</v>
      </c>
      <c r="J355" s="38"/>
      <c r="K355" s="30">
        <f t="shared" si="342"/>
        <v>516.6</v>
      </c>
      <c r="L355" s="30">
        <f t="shared" si="343"/>
        <v>1277.9999999999998</v>
      </c>
      <c r="M355" s="30">
        <f t="shared" si="344"/>
        <v>198.00000000000003</v>
      </c>
      <c r="N355" s="30">
        <f t="shared" si="341"/>
        <v>547.20000000000005</v>
      </c>
      <c r="O355" s="30">
        <f t="shared" si="345"/>
        <v>1276.2</v>
      </c>
      <c r="P355" s="30">
        <v>1512</v>
      </c>
      <c r="Q355" s="30">
        <f t="shared" si="346"/>
        <v>5328</v>
      </c>
      <c r="R355" s="30">
        <f t="shared" si="347"/>
        <v>2600.8000000000002</v>
      </c>
      <c r="S355" s="30">
        <f t="shared" si="348"/>
        <v>2752.2</v>
      </c>
      <c r="T355" s="30">
        <f t="shared" si="349"/>
        <v>15399.2</v>
      </c>
    </row>
    <row r="356" spans="1:20" s="32" customFormat="1" ht="60" customHeight="1" x14ac:dyDescent="0.2">
      <c r="A356" s="69" t="s">
        <v>992</v>
      </c>
      <c r="B356" s="26" t="s">
        <v>273</v>
      </c>
      <c r="C356" s="27" t="s">
        <v>747</v>
      </c>
      <c r="D356" s="28" t="s">
        <v>103</v>
      </c>
      <c r="E356" s="27" t="s">
        <v>729</v>
      </c>
      <c r="F356" s="29" t="s">
        <v>760</v>
      </c>
      <c r="G356" s="30">
        <v>18000</v>
      </c>
      <c r="H356" s="31"/>
      <c r="I356" s="30">
        <v>25</v>
      </c>
      <c r="J356" s="38"/>
      <c r="K356" s="30">
        <f t="shared" si="342"/>
        <v>516.6</v>
      </c>
      <c r="L356" s="30">
        <f t="shared" si="343"/>
        <v>1277.9999999999998</v>
      </c>
      <c r="M356" s="30">
        <f t="shared" si="344"/>
        <v>198.00000000000003</v>
      </c>
      <c r="N356" s="30">
        <f t="shared" si="341"/>
        <v>547.20000000000005</v>
      </c>
      <c r="O356" s="30">
        <f t="shared" si="345"/>
        <v>1276.2</v>
      </c>
      <c r="P356" s="30"/>
      <c r="Q356" s="30">
        <f t="shared" si="346"/>
        <v>3816</v>
      </c>
      <c r="R356" s="30">
        <f t="shared" si="347"/>
        <v>1088.8000000000002</v>
      </c>
      <c r="S356" s="30">
        <f t="shared" si="348"/>
        <v>2752.2</v>
      </c>
      <c r="T356" s="30">
        <f t="shared" si="349"/>
        <v>16911.2</v>
      </c>
    </row>
    <row r="357" spans="1:20" s="32" customFormat="1" ht="60" customHeight="1" x14ac:dyDescent="0.2">
      <c r="A357" s="69" t="s">
        <v>993</v>
      </c>
      <c r="B357" s="26" t="s">
        <v>274</v>
      </c>
      <c r="C357" s="27" t="s">
        <v>747</v>
      </c>
      <c r="D357" s="28" t="s">
        <v>103</v>
      </c>
      <c r="E357" s="27" t="s">
        <v>729</v>
      </c>
      <c r="F357" s="29" t="s">
        <v>760</v>
      </c>
      <c r="G357" s="30">
        <v>18000</v>
      </c>
      <c r="H357" s="31"/>
      <c r="I357" s="30">
        <v>25</v>
      </c>
      <c r="J357" s="38">
        <v>2030.2</v>
      </c>
      <c r="K357" s="30">
        <f t="shared" si="342"/>
        <v>516.6</v>
      </c>
      <c r="L357" s="30">
        <f t="shared" si="343"/>
        <v>1277.9999999999998</v>
      </c>
      <c r="M357" s="30">
        <f t="shared" si="344"/>
        <v>198.00000000000003</v>
      </c>
      <c r="N357" s="30">
        <f t="shared" si="341"/>
        <v>547.20000000000005</v>
      </c>
      <c r="O357" s="30">
        <f t="shared" si="345"/>
        <v>1276.2</v>
      </c>
      <c r="P357" s="30"/>
      <c r="Q357" s="30">
        <f t="shared" si="346"/>
        <v>3816</v>
      </c>
      <c r="R357" s="30">
        <f t="shared" si="347"/>
        <v>3119</v>
      </c>
      <c r="S357" s="30">
        <f t="shared" si="348"/>
        <v>2752.2</v>
      </c>
      <c r="T357" s="30">
        <f t="shared" si="349"/>
        <v>14881</v>
      </c>
    </row>
    <row r="358" spans="1:20" s="32" customFormat="1" ht="60" customHeight="1" x14ac:dyDescent="0.2">
      <c r="A358" s="69" t="s">
        <v>994</v>
      </c>
      <c r="B358" s="26" t="s">
        <v>275</v>
      </c>
      <c r="C358" s="27" t="s">
        <v>747</v>
      </c>
      <c r="D358" s="28" t="s">
        <v>103</v>
      </c>
      <c r="E358" s="27" t="s">
        <v>729</v>
      </c>
      <c r="F358" s="29" t="s">
        <v>760</v>
      </c>
      <c r="G358" s="30">
        <v>18000</v>
      </c>
      <c r="H358" s="31"/>
      <c r="I358" s="30">
        <v>25</v>
      </c>
      <c r="J358" s="38">
        <v>4569.3500000000004</v>
      </c>
      <c r="K358" s="30">
        <f t="shared" si="342"/>
        <v>516.6</v>
      </c>
      <c r="L358" s="30">
        <f t="shared" si="343"/>
        <v>1277.9999999999998</v>
      </c>
      <c r="M358" s="30">
        <f t="shared" si="344"/>
        <v>198.00000000000003</v>
      </c>
      <c r="N358" s="30">
        <f t="shared" si="341"/>
        <v>547.20000000000005</v>
      </c>
      <c r="O358" s="30">
        <f t="shared" si="345"/>
        <v>1276.2</v>
      </c>
      <c r="P358" s="30"/>
      <c r="Q358" s="30">
        <f t="shared" si="346"/>
        <v>3816</v>
      </c>
      <c r="R358" s="30">
        <f t="shared" si="347"/>
        <v>5658.1500000000005</v>
      </c>
      <c r="S358" s="30">
        <f t="shared" si="348"/>
        <v>2752.2</v>
      </c>
      <c r="T358" s="30">
        <f t="shared" si="349"/>
        <v>12341.849999999999</v>
      </c>
    </row>
    <row r="359" spans="1:20" s="32" customFormat="1" ht="60" customHeight="1" x14ac:dyDescent="0.2">
      <c r="A359" s="69" t="s">
        <v>995</v>
      </c>
      <c r="B359" s="26" t="s">
        <v>137</v>
      </c>
      <c r="C359" s="27" t="s">
        <v>747</v>
      </c>
      <c r="D359" s="28" t="s">
        <v>103</v>
      </c>
      <c r="E359" s="27" t="s">
        <v>729</v>
      </c>
      <c r="F359" s="29" t="s">
        <v>760</v>
      </c>
      <c r="G359" s="30">
        <v>18000</v>
      </c>
      <c r="H359" s="31"/>
      <c r="I359" s="30">
        <v>25</v>
      </c>
      <c r="J359" s="38">
        <v>2882.21</v>
      </c>
      <c r="K359" s="30">
        <f t="shared" si="342"/>
        <v>516.6</v>
      </c>
      <c r="L359" s="30">
        <f t="shared" si="343"/>
        <v>1277.9999999999998</v>
      </c>
      <c r="M359" s="30">
        <f t="shared" si="344"/>
        <v>198.00000000000003</v>
      </c>
      <c r="N359" s="30">
        <f t="shared" si="341"/>
        <v>547.20000000000005</v>
      </c>
      <c r="O359" s="30">
        <f t="shared" si="345"/>
        <v>1276.2</v>
      </c>
      <c r="P359" s="30"/>
      <c r="Q359" s="30">
        <f t="shared" si="346"/>
        <v>3816</v>
      </c>
      <c r="R359" s="30">
        <f t="shared" si="347"/>
        <v>3971.01</v>
      </c>
      <c r="S359" s="30">
        <f t="shared" si="348"/>
        <v>2752.2</v>
      </c>
      <c r="T359" s="30">
        <f t="shared" si="349"/>
        <v>14028.99</v>
      </c>
    </row>
    <row r="360" spans="1:20" s="32" customFormat="1" ht="60" customHeight="1" x14ac:dyDescent="0.2">
      <c r="A360" s="69" t="s">
        <v>996</v>
      </c>
      <c r="B360" s="26" t="s">
        <v>191</v>
      </c>
      <c r="C360" s="27" t="s">
        <v>747</v>
      </c>
      <c r="D360" s="28" t="s">
        <v>352</v>
      </c>
      <c r="E360" s="27" t="s">
        <v>730</v>
      </c>
      <c r="F360" s="29" t="s">
        <v>760</v>
      </c>
      <c r="G360" s="30">
        <v>24150</v>
      </c>
      <c r="H360" s="31"/>
      <c r="I360" s="30">
        <v>25</v>
      </c>
      <c r="J360" s="38"/>
      <c r="K360" s="30">
        <f t="shared" si="342"/>
        <v>693.10500000000002</v>
      </c>
      <c r="L360" s="30">
        <f t="shared" si="343"/>
        <v>1714.6499999999999</v>
      </c>
      <c r="M360" s="30">
        <f t="shared" si="344"/>
        <v>265.65000000000003</v>
      </c>
      <c r="N360" s="30">
        <f t="shared" si="341"/>
        <v>734.16</v>
      </c>
      <c r="O360" s="30">
        <f t="shared" si="345"/>
        <v>1712.2350000000001</v>
      </c>
      <c r="P360" s="30"/>
      <c r="Q360" s="30">
        <f t="shared" si="346"/>
        <v>5119.8</v>
      </c>
      <c r="R360" s="30">
        <f t="shared" si="347"/>
        <v>1452.2649999999999</v>
      </c>
      <c r="S360" s="30">
        <f t="shared" si="348"/>
        <v>3692.5349999999999</v>
      </c>
      <c r="T360" s="30">
        <f t="shared" si="349"/>
        <v>22697.735000000001</v>
      </c>
    </row>
    <row r="361" spans="1:20" s="32" customFormat="1" ht="60" customHeight="1" x14ac:dyDescent="0.2">
      <c r="A361" s="69" t="s">
        <v>1340</v>
      </c>
      <c r="B361" s="26" t="s">
        <v>267</v>
      </c>
      <c r="C361" s="27" t="s">
        <v>747</v>
      </c>
      <c r="D361" s="28" t="s">
        <v>103</v>
      </c>
      <c r="E361" s="27" t="s">
        <v>729</v>
      </c>
      <c r="F361" s="29" t="s">
        <v>760</v>
      </c>
      <c r="G361" s="30">
        <v>18000</v>
      </c>
      <c r="H361" s="31"/>
      <c r="I361" s="30">
        <v>25</v>
      </c>
      <c r="J361" s="38">
        <v>3102.56</v>
      </c>
      <c r="K361" s="30">
        <f t="shared" si="342"/>
        <v>516.6</v>
      </c>
      <c r="L361" s="30">
        <f t="shared" si="343"/>
        <v>1277.9999999999998</v>
      </c>
      <c r="M361" s="30">
        <f t="shared" si="344"/>
        <v>198.00000000000003</v>
      </c>
      <c r="N361" s="30">
        <f t="shared" si="341"/>
        <v>547.20000000000005</v>
      </c>
      <c r="O361" s="30">
        <f t="shared" si="345"/>
        <v>1276.2</v>
      </c>
      <c r="P361" s="30"/>
      <c r="Q361" s="30">
        <f t="shared" si="346"/>
        <v>3816</v>
      </c>
      <c r="R361" s="30">
        <f t="shared" si="347"/>
        <v>4191.3600000000006</v>
      </c>
      <c r="S361" s="30">
        <f t="shared" si="348"/>
        <v>2752.2</v>
      </c>
      <c r="T361" s="30">
        <f t="shared" si="349"/>
        <v>13808.64</v>
      </c>
    </row>
    <row r="362" spans="1:20" s="32" customFormat="1" ht="60" customHeight="1" x14ac:dyDescent="0.2">
      <c r="A362" s="69" t="s">
        <v>1341</v>
      </c>
      <c r="B362" s="26" t="s">
        <v>367</v>
      </c>
      <c r="C362" s="27" t="s">
        <v>747</v>
      </c>
      <c r="D362" s="28" t="s">
        <v>103</v>
      </c>
      <c r="E362" s="27" t="s">
        <v>729</v>
      </c>
      <c r="F362" s="29" t="s">
        <v>760</v>
      </c>
      <c r="G362" s="30">
        <v>18000</v>
      </c>
      <c r="H362" s="31"/>
      <c r="I362" s="30">
        <v>25</v>
      </c>
      <c r="J362" s="38">
        <v>5000</v>
      </c>
      <c r="K362" s="30">
        <f t="shared" si="342"/>
        <v>516.6</v>
      </c>
      <c r="L362" s="30">
        <f t="shared" si="343"/>
        <v>1277.9999999999998</v>
      </c>
      <c r="M362" s="30">
        <f t="shared" si="344"/>
        <v>198.00000000000003</v>
      </c>
      <c r="N362" s="30">
        <f t="shared" si="341"/>
        <v>547.20000000000005</v>
      </c>
      <c r="O362" s="30">
        <f t="shared" si="345"/>
        <v>1276.2</v>
      </c>
      <c r="P362" s="30"/>
      <c r="Q362" s="30">
        <f t="shared" si="346"/>
        <v>3816</v>
      </c>
      <c r="R362" s="30">
        <f t="shared" si="347"/>
        <v>6088.8</v>
      </c>
      <c r="S362" s="30">
        <f t="shared" si="348"/>
        <v>2752.2</v>
      </c>
      <c r="T362" s="30">
        <f t="shared" si="349"/>
        <v>11911.2</v>
      </c>
    </row>
    <row r="363" spans="1:20" s="32" customFormat="1" ht="60" customHeight="1" x14ac:dyDescent="0.2">
      <c r="A363" s="69" t="s">
        <v>997</v>
      </c>
      <c r="B363" s="26" t="s">
        <v>368</v>
      </c>
      <c r="C363" s="27" t="s">
        <v>747</v>
      </c>
      <c r="D363" s="28" t="s">
        <v>103</v>
      </c>
      <c r="E363" s="27" t="s">
        <v>729</v>
      </c>
      <c r="F363" s="29" t="s">
        <v>760</v>
      </c>
      <c r="G363" s="30">
        <v>18000</v>
      </c>
      <c r="H363" s="31"/>
      <c r="I363" s="30">
        <v>25</v>
      </c>
      <c r="J363" s="38">
        <v>2000</v>
      </c>
      <c r="K363" s="30">
        <f t="shared" si="342"/>
        <v>516.6</v>
      </c>
      <c r="L363" s="30">
        <f t="shared" si="343"/>
        <v>1277.9999999999998</v>
      </c>
      <c r="M363" s="30">
        <f t="shared" si="344"/>
        <v>198.00000000000003</v>
      </c>
      <c r="N363" s="30">
        <f t="shared" si="341"/>
        <v>547.20000000000005</v>
      </c>
      <c r="O363" s="30">
        <f t="shared" si="345"/>
        <v>1276.2</v>
      </c>
      <c r="P363" s="30"/>
      <c r="Q363" s="30">
        <f t="shared" si="346"/>
        <v>3816</v>
      </c>
      <c r="R363" s="30">
        <f t="shared" si="347"/>
        <v>3088.8</v>
      </c>
      <c r="S363" s="30">
        <f t="shared" si="348"/>
        <v>2752.2</v>
      </c>
      <c r="T363" s="30">
        <f t="shared" si="349"/>
        <v>14911.2</v>
      </c>
    </row>
    <row r="364" spans="1:20" s="32" customFormat="1" ht="60" customHeight="1" x14ac:dyDescent="0.2">
      <c r="A364" s="69" t="s">
        <v>998</v>
      </c>
      <c r="B364" s="26" t="s">
        <v>371</v>
      </c>
      <c r="C364" s="27" t="s">
        <v>747</v>
      </c>
      <c r="D364" s="28" t="s">
        <v>103</v>
      </c>
      <c r="E364" s="27" t="s">
        <v>729</v>
      </c>
      <c r="F364" s="29" t="s">
        <v>760</v>
      </c>
      <c r="G364" s="30">
        <v>18000</v>
      </c>
      <c r="H364" s="31"/>
      <c r="I364" s="30">
        <v>25</v>
      </c>
      <c r="J364" s="38"/>
      <c r="K364" s="30">
        <f t="shared" si="342"/>
        <v>516.6</v>
      </c>
      <c r="L364" s="30">
        <f t="shared" si="343"/>
        <v>1277.9999999999998</v>
      </c>
      <c r="M364" s="30">
        <f t="shared" si="344"/>
        <v>198.00000000000003</v>
      </c>
      <c r="N364" s="30">
        <f t="shared" si="341"/>
        <v>547.20000000000005</v>
      </c>
      <c r="O364" s="30">
        <f t="shared" si="345"/>
        <v>1276.2</v>
      </c>
      <c r="P364" s="30"/>
      <c r="Q364" s="30">
        <f t="shared" si="346"/>
        <v>3816</v>
      </c>
      <c r="R364" s="30">
        <f t="shared" si="347"/>
        <v>1088.8000000000002</v>
      </c>
      <c r="S364" s="30">
        <f t="shared" si="348"/>
        <v>2752.2</v>
      </c>
      <c r="T364" s="30">
        <f t="shared" si="349"/>
        <v>16911.2</v>
      </c>
    </row>
    <row r="365" spans="1:20" s="32" customFormat="1" ht="60" customHeight="1" x14ac:dyDescent="0.2">
      <c r="A365" s="69" t="s">
        <v>999</v>
      </c>
      <c r="B365" s="26" t="s">
        <v>370</v>
      </c>
      <c r="C365" s="27" t="s">
        <v>747</v>
      </c>
      <c r="D365" s="28" t="s">
        <v>103</v>
      </c>
      <c r="E365" s="27" t="s">
        <v>730</v>
      </c>
      <c r="F365" s="29" t="s">
        <v>760</v>
      </c>
      <c r="G365" s="30">
        <v>18000</v>
      </c>
      <c r="H365" s="31"/>
      <c r="I365" s="30">
        <v>25</v>
      </c>
      <c r="J365" s="38"/>
      <c r="K365" s="30">
        <f t="shared" si="342"/>
        <v>516.6</v>
      </c>
      <c r="L365" s="30">
        <f t="shared" si="343"/>
        <v>1277.9999999999998</v>
      </c>
      <c r="M365" s="30">
        <f t="shared" si="344"/>
        <v>198.00000000000003</v>
      </c>
      <c r="N365" s="30">
        <f t="shared" si="341"/>
        <v>547.20000000000005</v>
      </c>
      <c r="O365" s="30">
        <f t="shared" si="345"/>
        <v>1276.2</v>
      </c>
      <c r="P365" s="30"/>
      <c r="Q365" s="30">
        <f t="shared" si="346"/>
        <v>3816</v>
      </c>
      <c r="R365" s="30">
        <f t="shared" si="347"/>
        <v>1088.8000000000002</v>
      </c>
      <c r="S365" s="30">
        <f t="shared" si="348"/>
        <v>2752.2</v>
      </c>
      <c r="T365" s="30">
        <f t="shared" si="349"/>
        <v>16911.2</v>
      </c>
    </row>
    <row r="366" spans="1:20" s="32" customFormat="1" ht="60" customHeight="1" x14ac:dyDescent="0.2">
      <c r="A366" s="69" t="s">
        <v>1342</v>
      </c>
      <c r="B366" s="26" t="s">
        <v>366</v>
      </c>
      <c r="C366" s="27" t="s">
        <v>747</v>
      </c>
      <c r="D366" s="28" t="s">
        <v>103</v>
      </c>
      <c r="E366" s="27" t="s">
        <v>730</v>
      </c>
      <c r="F366" s="29" t="s">
        <v>760</v>
      </c>
      <c r="G366" s="30">
        <v>18000</v>
      </c>
      <c r="H366" s="31"/>
      <c r="I366" s="30">
        <v>25</v>
      </c>
      <c r="J366" s="38"/>
      <c r="K366" s="30">
        <f t="shared" si="342"/>
        <v>516.6</v>
      </c>
      <c r="L366" s="30">
        <f t="shared" si="343"/>
        <v>1277.9999999999998</v>
      </c>
      <c r="M366" s="30">
        <f t="shared" si="344"/>
        <v>198.00000000000003</v>
      </c>
      <c r="N366" s="30">
        <f t="shared" si="341"/>
        <v>547.20000000000005</v>
      </c>
      <c r="O366" s="30">
        <f t="shared" si="345"/>
        <v>1276.2</v>
      </c>
      <c r="P366" s="30"/>
      <c r="Q366" s="30">
        <f t="shared" si="346"/>
        <v>3816</v>
      </c>
      <c r="R366" s="30">
        <f t="shared" si="347"/>
        <v>1088.8000000000002</v>
      </c>
      <c r="S366" s="30">
        <f t="shared" si="348"/>
        <v>2752.2</v>
      </c>
      <c r="T366" s="30">
        <f t="shared" si="349"/>
        <v>16911.2</v>
      </c>
    </row>
    <row r="367" spans="1:20" s="32" customFormat="1" ht="60" customHeight="1" x14ac:dyDescent="0.2">
      <c r="A367" s="69" t="s">
        <v>1000</v>
      </c>
      <c r="B367" s="26" t="s">
        <v>360</v>
      </c>
      <c r="C367" s="27" t="s">
        <v>747</v>
      </c>
      <c r="D367" s="28" t="s">
        <v>4</v>
      </c>
      <c r="E367" s="27" t="s">
        <v>729</v>
      </c>
      <c r="F367" s="29" t="s">
        <v>760</v>
      </c>
      <c r="G367" s="30">
        <v>18400</v>
      </c>
      <c r="H367" s="31"/>
      <c r="I367" s="30">
        <v>25</v>
      </c>
      <c r="J367" s="38"/>
      <c r="K367" s="30">
        <f t="shared" si="342"/>
        <v>528.08000000000004</v>
      </c>
      <c r="L367" s="30">
        <f t="shared" si="343"/>
        <v>1306.3999999999999</v>
      </c>
      <c r="M367" s="30">
        <f t="shared" si="344"/>
        <v>202.40000000000003</v>
      </c>
      <c r="N367" s="30">
        <f t="shared" si="341"/>
        <v>559.36</v>
      </c>
      <c r="O367" s="30">
        <f t="shared" si="345"/>
        <v>1304.5600000000002</v>
      </c>
      <c r="P367" s="30"/>
      <c r="Q367" s="30">
        <f t="shared" si="346"/>
        <v>3900.8</v>
      </c>
      <c r="R367" s="30">
        <f t="shared" si="347"/>
        <v>1112.44</v>
      </c>
      <c r="S367" s="30">
        <f t="shared" si="348"/>
        <v>2813.36</v>
      </c>
      <c r="T367" s="30">
        <f t="shared" si="349"/>
        <v>17287.560000000001</v>
      </c>
    </row>
    <row r="368" spans="1:20" s="32" customFormat="1" ht="60" customHeight="1" x14ac:dyDescent="0.2">
      <c r="A368" s="69" t="s">
        <v>1001</v>
      </c>
      <c r="B368" s="26" t="s">
        <v>369</v>
      </c>
      <c r="C368" s="27" t="s">
        <v>747</v>
      </c>
      <c r="D368" s="28" t="s">
        <v>103</v>
      </c>
      <c r="E368" s="27" t="s">
        <v>729</v>
      </c>
      <c r="F368" s="29" t="s">
        <v>760</v>
      </c>
      <c r="G368" s="30">
        <v>18000</v>
      </c>
      <c r="H368" s="31"/>
      <c r="I368" s="30">
        <v>25</v>
      </c>
      <c r="J368" s="38">
        <v>2000</v>
      </c>
      <c r="K368" s="30">
        <f t="shared" si="342"/>
        <v>516.6</v>
      </c>
      <c r="L368" s="30">
        <f t="shared" si="343"/>
        <v>1277.9999999999998</v>
      </c>
      <c r="M368" s="30">
        <f t="shared" si="344"/>
        <v>198.00000000000003</v>
      </c>
      <c r="N368" s="30">
        <f t="shared" si="341"/>
        <v>547.20000000000005</v>
      </c>
      <c r="O368" s="30">
        <f t="shared" si="345"/>
        <v>1276.2</v>
      </c>
      <c r="P368" s="30"/>
      <c r="Q368" s="30">
        <f t="shared" si="346"/>
        <v>3816</v>
      </c>
      <c r="R368" s="30">
        <f t="shared" si="347"/>
        <v>3088.8</v>
      </c>
      <c r="S368" s="30">
        <f t="shared" si="348"/>
        <v>2752.2</v>
      </c>
      <c r="T368" s="30">
        <f t="shared" si="349"/>
        <v>14911.2</v>
      </c>
    </row>
    <row r="369" spans="1:20" s="32" customFormat="1" ht="60" customHeight="1" x14ac:dyDescent="0.2">
      <c r="A369" s="69" t="s">
        <v>1002</v>
      </c>
      <c r="B369" s="26" t="s">
        <v>484</v>
      </c>
      <c r="C369" s="27" t="s">
        <v>747</v>
      </c>
      <c r="D369" s="28" t="s">
        <v>103</v>
      </c>
      <c r="E369" s="27" t="s">
        <v>729</v>
      </c>
      <c r="F369" s="29" t="s">
        <v>760</v>
      </c>
      <c r="G369" s="30">
        <v>25000</v>
      </c>
      <c r="H369" s="31"/>
      <c r="I369" s="30">
        <v>25</v>
      </c>
      <c r="J369" s="38"/>
      <c r="K369" s="30">
        <f t="shared" si="342"/>
        <v>717.5</v>
      </c>
      <c r="L369" s="30">
        <f t="shared" si="343"/>
        <v>1774.9999999999998</v>
      </c>
      <c r="M369" s="30">
        <f t="shared" si="344"/>
        <v>275</v>
      </c>
      <c r="N369" s="30">
        <f t="shared" si="341"/>
        <v>760</v>
      </c>
      <c r="O369" s="30">
        <f t="shared" si="345"/>
        <v>1772.5000000000002</v>
      </c>
      <c r="P369" s="30"/>
      <c r="Q369" s="30">
        <f t="shared" si="346"/>
        <v>5300</v>
      </c>
      <c r="R369" s="30">
        <f t="shared" si="347"/>
        <v>1502.5</v>
      </c>
      <c r="S369" s="30">
        <f t="shared" si="348"/>
        <v>3822.5</v>
      </c>
      <c r="T369" s="30">
        <f t="shared" si="349"/>
        <v>23497.5</v>
      </c>
    </row>
    <row r="370" spans="1:20" s="32" customFormat="1" ht="60" customHeight="1" x14ac:dyDescent="0.2">
      <c r="A370" s="69" t="s">
        <v>1003</v>
      </c>
      <c r="B370" s="26" t="s">
        <v>542</v>
      </c>
      <c r="C370" s="27" t="s">
        <v>747</v>
      </c>
      <c r="D370" s="28" t="s">
        <v>9</v>
      </c>
      <c r="E370" s="27" t="s">
        <v>729</v>
      </c>
      <c r="F370" s="29" t="s">
        <v>760</v>
      </c>
      <c r="G370" s="30">
        <v>19734</v>
      </c>
      <c r="H370" s="31"/>
      <c r="I370" s="30">
        <v>25</v>
      </c>
      <c r="J370" s="38"/>
      <c r="K370" s="30">
        <f t="shared" si="342"/>
        <v>566.36580000000004</v>
      </c>
      <c r="L370" s="30">
        <f t="shared" si="343"/>
        <v>1401.1139999999998</v>
      </c>
      <c r="M370" s="30">
        <f t="shared" si="344"/>
        <v>217.07400000000001</v>
      </c>
      <c r="N370" s="30">
        <f t="shared" si="341"/>
        <v>599.91359999999997</v>
      </c>
      <c r="O370" s="30">
        <f t="shared" si="345"/>
        <v>1399.1406000000002</v>
      </c>
      <c r="P370" s="30"/>
      <c r="Q370" s="30">
        <f t="shared" si="346"/>
        <v>4183.6080000000002</v>
      </c>
      <c r="R370" s="30">
        <f t="shared" si="347"/>
        <v>1191.2793999999999</v>
      </c>
      <c r="S370" s="30">
        <f t="shared" si="348"/>
        <v>3017.3285999999998</v>
      </c>
      <c r="T370" s="30">
        <f t="shared" si="349"/>
        <v>18542.720600000001</v>
      </c>
    </row>
    <row r="371" spans="1:20" s="32" customFormat="1" ht="60" customHeight="1" x14ac:dyDescent="0.2">
      <c r="A371" s="69" t="s">
        <v>1004</v>
      </c>
      <c r="B371" s="26" t="s">
        <v>563</v>
      </c>
      <c r="C371" s="27" t="s">
        <v>747</v>
      </c>
      <c r="D371" s="28" t="s">
        <v>103</v>
      </c>
      <c r="E371" s="27" t="s">
        <v>730</v>
      </c>
      <c r="F371" s="29" t="s">
        <v>760</v>
      </c>
      <c r="G371" s="30">
        <v>18000</v>
      </c>
      <c r="H371" s="31"/>
      <c r="I371" s="30">
        <v>25</v>
      </c>
      <c r="J371" s="38"/>
      <c r="K371" s="30">
        <f t="shared" si="342"/>
        <v>516.6</v>
      </c>
      <c r="L371" s="30">
        <f t="shared" si="343"/>
        <v>1277.9999999999998</v>
      </c>
      <c r="M371" s="30">
        <f t="shared" si="344"/>
        <v>198.00000000000003</v>
      </c>
      <c r="N371" s="30">
        <f t="shared" si="341"/>
        <v>547.20000000000005</v>
      </c>
      <c r="O371" s="30">
        <f t="shared" si="345"/>
        <v>1276.2</v>
      </c>
      <c r="P371" s="30"/>
      <c r="Q371" s="30">
        <f t="shared" si="346"/>
        <v>3816</v>
      </c>
      <c r="R371" s="30">
        <f t="shared" si="347"/>
        <v>1088.8000000000002</v>
      </c>
      <c r="S371" s="30">
        <f t="shared" si="348"/>
        <v>2752.2</v>
      </c>
      <c r="T371" s="30">
        <f t="shared" si="349"/>
        <v>16911.2</v>
      </c>
    </row>
    <row r="372" spans="1:20" s="32" customFormat="1" ht="60" customHeight="1" x14ac:dyDescent="0.2">
      <c r="A372" s="69" t="s">
        <v>1005</v>
      </c>
      <c r="B372" s="26" t="s">
        <v>564</v>
      </c>
      <c r="C372" s="27" t="s">
        <v>747</v>
      </c>
      <c r="D372" s="28" t="s">
        <v>103</v>
      </c>
      <c r="E372" s="27" t="s">
        <v>730</v>
      </c>
      <c r="F372" s="29" t="s">
        <v>760</v>
      </c>
      <c r="G372" s="30">
        <v>18000</v>
      </c>
      <c r="H372" s="31"/>
      <c r="I372" s="30">
        <v>25</v>
      </c>
      <c r="J372" s="38"/>
      <c r="K372" s="30">
        <f t="shared" si="342"/>
        <v>516.6</v>
      </c>
      <c r="L372" s="30">
        <f t="shared" si="343"/>
        <v>1277.9999999999998</v>
      </c>
      <c r="M372" s="30">
        <f t="shared" si="344"/>
        <v>198.00000000000003</v>
      </c>
      <c r="N372" s="30">
        <f t="shared" si="341"/>
        <v>547.20000000000005</v>
      </c>
      <c r="O372" s="30">
        <f t="shared" si="345"/>
        <v>1276.2</v>
      </c>
      <c r="P372" s="30"/>
      <c r="Q372" s="30">
        <f t="shared" si="346"/>
        <v>3816</v>
      </c>
      <c r="R372" s="30">
        <f t="shared" si="347"/>
        <v>1088.8000000000002</v>
      </c>
      <c r="S372" s="30">
        <f t="shared" si="348"/>
        <v>2752.2</v>
      </c>
      <c r="T372" s="30">
        <f t="shared" si="349"/>
        <v>16911.2</v>
      </c>
    </row>
    <row r="373" spans="1:20" s="32" customFormat="1" ht="60" customHeight="1" x14ac:dyDescent="0.2">
      <c r="A373" s="69" t="s">
        <v>1006</v>
      </c>
      <c r="B373" s="26" t="s">
        <v>570</v>
      </c>
      <c r="C373" s="27" t="s">
        <v>747</v>
      </c>
      <c r="D373" s="28" t="s">
        <v>103</v>
      </c>
      <c r="E373" s="27" t="s">
        <v>729</v>
      </c>
      <c r="F373" s="29" t="s">
        <v>760</v>
      </c>
      <c r="G373" s="30">
        <v>18000</v>
      </c>
      <c r="H373" s="31"/>
      <c r="I373" s="30">
        <v>25</v>
      </c>
      <c r="J373" s="38">
        <v>2500</v>
      </c>
      <c r="K373" s="30">
        <f t="shared" si="342"/>
        <v>516.6</v>
      </c>
      <c r="L373" s="30">
        <f t="shared" si="343"/>
        <v>1277.9999999999998</v>
      </c>
      <c r="M373" s="30">
        <f t="shared" si="344"/>
        <v>198.00000000000003</v>
      </c>
      <c r="N373" s="30">
        <f t="shared" si="341"/>
        <v>547.20000000000005</v>
      </c>
      <c r="O373" s="30">
        <f t="shared" si="345"/>
        <v>1276.2</v>
      </c>
      <c r="P373" s="30"/>
      <c r="Q373" s="30">
        <f t="shared" si="346"/>
        <v>3816</v>
      </c>
      <c r="R373" s="30">
        <f t="shared" si="347"/>
        <v>3588.8</v>
      </c>
      <c r="S373" s="30">
        <f t="shared" si="348"/>
        <v>2752.2</v>
      </c>
      <c r="T373" s="30">
        <f t="shared" si="349"/>
        <v>14411.2</v>
      </c>
    </row>
    <row r="374" spans="1:20" s="32" customFormat="1" ht="60" customHeight="1" x14ac:dyDescent="0.2">
      <c r="A374" s="69" t="s">
        <v>1007</v>
      </c>
      <c r="B374" s="26" t="s">
        <v>615</v>
      </c>
      <c r="C374" s="27" t="s">
        <v>747</v>
      </c>
      <c r="D374" s="28" t="s">
        <v>103</v>
      </c>
      <c r="E374" s="27" t="s">
        <v>730</v>
      </c>
      <c r="F374" s="29" t="s">
        <v>760</v>
      </c>
      <c r="G374" s="30">
        <v>18000</v>
      </c>
      <c r="H374" s="31"/>
      <c r="I374" s="30">
        <v>25</v>
      </c>
      <c r="J374" s="38"/>
      <c r="K374" s="30">
        <f t="shared" si="342"/>
        <v>516.6</v>
      </c>
      <c r="L374" s="30">
        <f t="shared" si="343"/>
        <v>1277.9999999999998</v>
      </c>
      <c r="M374" s="30">
        <f t="shared" si="344"/>
        <v>198.00000000000003</v>
      </c>
      <c r="N374" s="30">
        <f t="shared" si="341"/>
        <v>547.20000000000005</v>
      </c>
      <c r="O374" s="30">
        <f t="shared" si="345"/>
        <v>1276.2</v>
      </c>
      <c r="P374" s="30"/>
      <c r="Q374" s="30">
        <f t="shared" si="346"/>
        <v>3816</v>
      </c>
      <c r="R374" s="30">
        <f t="shared" si="347"/>
        <v>1088.8000000000002</v>
      </c>
      <c r="S374" s="30">
        <f t="shared" si="348"/>
        <v>2752.2</v>
      </c>
      <c r="T374" s="30">
        <f t="shared" si="349"/>
        <v>16911.2</v>
      </c>
    </row>
    <row r="375" spans="1:20" s="32" customFormat="1" ht="60" customHeight="1" x14ac:dyDescent="0.2">
      <c r="A375" s="69" t="s">
        <v>1008</v>
      </c>
      <c r="B375" s="26" t="s">
        <v>616</v>
      </c>
      <c r="C375" s="27" t="s">
        <v>747</v>
      </c>
      <c r="D375" s="28" t="s">
        <v>103</v>
      </c>
      <c r="E375" s="27" t="s">
        <v>729</v>
      </c>
      <c r="F375" s="29" t="s">
        <v>760</v>
      </c>
      <c r="G375" s="30">
        <v>18000</v>
      </c>
      <c r="H375" s="31"/>
      <c r="I375" s="30">
        <v>25</v>
      </c>
      <c r="J375" s="38"/>
      <c r="K375" s="30">
        <f t="shared" si="342"/>
        <v>516.6</v>
      </c>
      <c r="L375" s="30">
        <f t="shared" si="343"/>
        <v>1277.9999999999998</v>
      </c>
      <c r="M375" s="30">
        <f t="shared" si="344"/>
        <v>198.00000000000003</v>
      </c>
      <c r="N375" s="30">
        <f t="shared" si="341"/>
        <v>547.20000000000005</v>
      </c>
      <c r="O375" s="30">
        <f t="shared" si="345"/>
        <v>1276.2</v>
      </c>
      <c r="P375" s="30"/>
      <c r="Q375" s="30">
        <f t="shared" si="346"/>
        <v>3816</v>
      </c>
      <c r="R375" s="30">
        <f t="shared" si="347"/>
        <v>1088.8000000000002</v>
      </c>
      <c r="S375" s="30">
        <f t="shared" si="348"/>
        <v>2752.2</v>
      </c>
      <c r="T375" s="30">
        <f t="shared" si="349"/>
        <v>16911.2</v>
      </c>
    </row>
    <row r="376" spans="1:20" s="32" customFormat="1" ht="60" customHeight="1" x14ac:dyDescent="0.2">
      <c r="A376" s="69" t="s">
        <v>1009</v>
      </c>
      <c r="B376" s="26" t="s">
        <v>641</v>
      </c>
      <c r="C376" s="27" t="s">
        <v>747</v>
      </c>
      <c r="D376" s="28" t="s">
        <v>103</v>
      </c>
      <c r="E376" s="27" t="s">
        <v>729</v>
      </c>
      <c r="F376" s="29" t="s">
        <v>760</v>
      </c>
      <c r="G376" s="30">
        <v>18000</v>
      </c>
      <c r="H376" s="31"/>
      <c r="I376" s="30">
        <v>25</v>
      </c>
      <c r="J376" s="38"/>
      <c r="K376" s="30">
        <f t="shared" si="342"/>
        <v>516.6</v>
      </c>
      <c r="L376" s="30">
        <f t="shared" si="343"/>
        <v>1277.9999999999998</v>
      </c>
      <c r="M376" s="30">
        <f t="shared" si="344"/>
        <v>198.00000000000003</v>
      </c>
      <c r="N376" s="30">
        <f t="shared" si="341"/>
        <v>547.20000000000005</v>
      </c>
      <c r="O376" s="30">
        <f t="shared" si="345"/>
        <v>1276.2</v>
      </c>
      <c r="P376" s="30"/>
      <c r="Q376" s="30">
        <f t="shared" si="346"/>
        <v>3816</v>
      </c>
      <c r="R376" s="30">
        <f t="shared" si="347"/>
        <v>1088.8000000000002</v>
      </c>
      <c r="S376" s="30">
        <f t="shared" si="348"/>
        <v>2752.2</v>
      </c>
      <c r="T376" s="30">
        <f t="shared" si="349"/>
        <v>16911.2</v>
      </c>
    </row>
    <row r="377" spans="1:20" s="32" customFormat="1" ht="60" customHeight="1" x14ac:dyDescent="0.2">
      <c r="A377" s="69" t="s">
        <v>1010</v>
      </c>
      <c r="B377" s="26" t="s">
        <v>643</v>
      </c>
      <c r="C377" s="27" t="s">
        <v>747</v>
      </c>
      <c r="D377" s="28" t="s">
        <v>103</v>
      </c>
      <c r="E377" s="27" t="s">
        <v>730</v>
      </c>
      <c r="F377" s="29" t="s">
        <v>760</v>
      </c>
      <c r="G377" s="30">
        <v>20000</v>
      </c>
      <c r="H377" s="31"/>
      <c r="I377" s="30">
        <v>25</v>
      </c>
      <c r="J377" s="38"/>
      <c r="K377" s="30">
        <f t="shared" si="342"/>
        <v>574</v>
      </c>
      <c r="L377" s="30">
        <f t="shared" si="343"/>
        <v>1419.9999999999998</v>
      </c>
      <c r="M377" s="30">
        <f t="shared" si="344"/>
        <v>220.00000000000003</v>
      </c>
      <c r="N377" s="30">
        <f t="shared" si="341"/>
        <v>608</v>
      </c>
      <c r="O377" s="30">
        <f t="shared" si="345"/>
        <v>1418</v>
      </c>
      <c r="P377" s="30"/>
      <c r="Q377" s="30">
        <f t="shared" si="346"/>
        <v>4240</v>
      </c>
      <c r="R377" s="30">
        <f t="shared" si="347"/>
        <v>1207</v>
      </c>
      <c r="S377" s="30">
        <f t="shared" si="348"/>
        <v>3058</v>
      </c>
      <c r="T377" s="30">
        <f t="shared" si="349"/>
        <v>18793</v>
      </c>
    </row>
    <row r="378" spans="1:20" s="32" customFormat="1" ht="60" customHeight="1" x14ac:dyDescent="0.2">
      <c r="A378" s="69" t="s">
        <v>1011</v>
      </c>
      <c r="B378" s="26" t="s">
        <v>644</v>
      </c>
      <c r="C378" s="27" t="s">
        <v>747</v>
      </c>
      <c r="D378" s="28" t="s">
        <v>103</v>
      </c>
      <c r="E378" s="27" t="s">
        <v>729</v>
      </c>
      <c r="F378" s="29" t="s">
        <v>760</v>
      </c>
      <c r="G378" s="30">
        <v>18000</v>
      </c>
      <c r="H378" s="31"/>
      <c r="I378" s="30">
        <v>25</v>
      </c>
      <c r="J378" s="38"/>
      <c r="K378" s="30">
        <f t="shared" si="342"/>
        <v>516.6</v>
      </c>
      <c r="L378" s="30">
        <f t="shared" si="343"/>
        <v>1277.9999999999998</v>
      </c>
      <c r="M378" s="30">
        <f t="shared" si="344"/>
        <v>198.00000000000003</v>
      </c>
      <c r="N378" s="30">
        <f t="shared" si="341"/>
        <v>547.20000000000005</v>
      </c>
      <c r="O378" s="30">
        <f t="shared" si="345"/>
        <v>1276.2</v>
      </c>
      <c r="P378" s="30"/>
      <c r="Q378" s="30">
        <f t="shared" si="346"/>
        <v>3816</v>
      </c>
      <c r="R378" s="30">
        <f t="shared" si="347"/>
        <v>1088.8000000000002</v>
      </c>
      <c r="S378" s="30">
        <f t="shared" si="348"/>
        <v>2752.2</v>
      </c>
      <c r="T378" s="30">
        <f t="shared" si="349"/>
        <v>16911.2</v>
      </c>
    </row>
    <row r="379" spans="1:20" s="32" customFormat="1" ht="60" customHeight="1" x14ac:dyDescent="0.2">
      <c r="A379" s="69" t="s">
        <v>1012</v>
      </c>
      <c r="B379" s="26" t="s">
        <v>645</v>
      </c>
      <c r="C379" s="27" t="s">
        <v>747</v>
      </c>
      <c r="D379" s="28" t="s">
        <v>103</v>
      </c>
      <c r="E379" s="27" t="s">
        <v>729</v>
      </c>
      <c r="F379" s="29" t="s">
        <v>760</v>
      </c>
      <c r="G379" s="30">
        <v>18000</v>
      </c>
      <c r="H379" s="31"/>
      <c r="I379" s="30">
        <v>25</v>
      </c>
      <c r="J379" s="38"/>
      <c r="K379" s="30">
        <f t="shared" si="342"/>
        <v>516.6</v>
      </c>
      <c r="L379" s="30">
        <f t="shared" si="343"/>
        <v>1277.9999999999998</v>
      </c>
      <c r="M379" s="30">
        <f t="shared" si="344"/>
        <v>198.00000000000003</v>
      </c>
      <c r="N379" s="30">
        <f t="shared" si="341"/>
        <v>547.20000000000005</v>
      </c>
      <c r="O379" s="30">
        <f t="shared" si="345"/>
        <v>1276.2</v>
      </c>
      <c r="P379" s="30"/>
      <c r="Q379" s="30">
        <f t="shared" si="346"/>
        <v>3816</v>
      </c>
      <c r="R379" s="30">
        <f t="shared" si="347"/>
        <v>1088.8000000000002</v>
      </c>
      <c r="S379" s="30">
        <f t="shared" si="348"/>
        <v>2752.2</v>
      </c>
      <c r="T379" s="30">
        <f t="shared" si="349"/>
        <v>16911.2</v>
      </c>
    </row>
    <row r="380" spans="1:20" s="32" customFormat="1" ht="60" customHeight="1" x14ac:dyDescent="0.2">
      <c r="A380" s="69" t="s">
        <v>1013</v>
      </c>
      <c r="B380" s="26" t="s">
        <v>646</v>
      </c>
      <c r="C380" s="27" t="s">
        <v>747</v>
      </c>
      <c r="D380" s="28" t="s">
        <v>103</v>
      </c>
      <c r="E380" s="27" t="s">
        <v>729</v>
      </c>
      <c r="F380" s="29" t="s">
        <v>760</v>
      </c>
      <c r="G380" s="30">
        <v>18000</v>
      </c>
      <c r="H380" s="31"/>
      <c r="I380" s="30">
        <v>25</v>
      </c>
      <c r="J380" s="38"/>
      <c r="K380" s="30">
        <f t="shared" si="342"/>
        <v>516.6</v>
      </c>
      <c r="L380" s="30">
        <f t="shared" si="343"/>
        <v>1277.9999999999998</v>
      </c>
      <c r="M380" s="30">
        <f t="shared" si="344"/>
        <v>198.00000000000003</v>
      </c>
      <c r="N380" s="30">
        <f t="shared" si="341"/>
        <v>547.20000000000005</v>
      </c>
      <c r="O380" s="30">
        <f t="shared" si="345"/>
        <v>1276.2</v>
      </c>
      <c r="P380" s="30"/>
      <c r="Q380" s="30">
        <f t="shared" si="346"/>
        <v>3816</v>
      </c>
      <c r="R380" s="30">
        <f t="shared" si="347"/>
        <v>1088.8000000000002</v>
      </c>
      <c r="S380" s="30">
        <f t="shared" si="348"/>
        <v>2752.2</v>
      </c>
      <c r="T380" s="30">
        <f t="shared" si="349"/>
        <v>16911.2</v>
      </c>
    </row>
    <row r="381" spans="1:20" s="32" customFormat="1" ht="60" customHeight="1" x14ac:dyDescent="0.2">
      <c r="A381" s="69" t="s">
        <v>1014</v>
      </c>
      <c r="B381" s="26" t="s">
        <v>662</v>
      </c>
      <c r="C381" s="27" t="s">
        <v>747</v>
      </c>
      <c r="D381" s="28" t="s">
        <v>103</v>
      </c>
      <c r="E381" s="27" t="s">
        <v>730</v>
      </c>
      <c r="F381" s="29" t="s">
        <v>760</v>
      </c>
      <c r="G381" s="30">
        <v>18000</v>
      </c>
      <c r="H381" s="31"/>
      <c r="I381" s="30">
        <v>25</v>
      </c>
      <c r="J381" s="38"/>
      <c r="K381" s="30">
        <f t="shared" si="342"/>
        <v>516.6</v>
      </c>
      <c r="L381" s="30">
        <f t="shared" si="343"/>
        <v>1277.9999999999998</v>
      </c>
      <c r="M381" s="30">
        <f t="shared" si="344"/>
        <v>198.00000000000003</v>
      </c>
      <c r="N381" s="30">
        <f t="shared" si="341"/>
        <v>547.20000000000005</v>
      </c>
      <c r="O381" s="30">
        <f t="shared" si="345"/>
        <v>1276.2</v>
      </c>
      <c r="P381" s="30"/>
      <c r="Q381" s="30">
        <f t="shared" si="346"/>
        <v>3816</v>
      </c>
      <c r="R381" s="30">
        <f t="shared" si="347"/>
        <v>1088.8000000000002</v>
      </c>
      <c r="S381" s="30">
        <f t="shared" si="348"/>
        <v>2752.2</v>
      </c>
      <c r="T381" s="30">
        <f t="shared" si="349"/>
        <v>16911.2</v>
      </c>
    </row>
    <row r="382" spans="1:20" s="32" customFormat="1" ht="60" customHeight="1" x14ac:dyDescent="0.2">
      <c r="A382" s="69" t="s">
        <v>1343</v>
      </c>
      <c r="B382" s="26" t="s">
        <v>678</v>
      </c>
      <c r="C382" s="27" t="s">
        <v>747</v>
      </c>
      <c r="D382" s="28" t="s">
        <v>5</v>
      </c>
      <c r="E382" s="27" t="s">
        <v>730</v>
      </c>
      <c r="F382" s="29" t="s">
        <v>760</v>
      </c>
      <c r="G382" s="30">
        <v>70000</v>
      </c>
      <c r="H382" s="31">
        <v>5368.48</v>
      </c>
      <c r="I382" s="30">
        <v>25</v>
      </c>
      <c r="J382" s="38"/>
      <c r="K382" s="30">
        <f t="shared" si="342"/>
        <v>2009</v>
      </c>
      <c r="L382" s="30">
        <f t="shared" si="343"/>
        <v>4970</v>
      </c>
      <c r="M382" s="30">
        <f t="shared" si="344"/>
        <v>770.00000000000011</v>
      </c>
      <c r="N382" s="30">
        <f t="shared" si="341"/>
        <v>2128</v>
      </c>
      <c r="O382" s="30">
        <f t="shared" si="345"/>
        <v>4963</v>
      </c>
      <c r="P382" s="30"/>
      <c r="Q382" s="30">
        <f t="shared" si="346"/>
        <v>14840</v>
      </c>
      <c r="R382" s="30">
        <f t="shared" si="347"/>
        <v>9530.48</v>
      </c>
      <c r="S382" s="30">
        <f t="shared" si="348"/>
        <v>10703</v>
      </c>
      <c r="T382" s="30">
        <f t="shared" si="349"/>
        <v>60469.520000000004</v>
      </c>
    </row>
    <row r="383" spans="1:20" s="32" customFormat="1" ht="60" customHeight="1" x14ac:dyDescent="0.2">
      <c r="A383" s="69" t="s">
        <v>1015</v>
      </c>
      <c r="B383" s="26" t="s">
        <v>1452</v>
      </c>
      <c r="C383" s="27" t="s">
        <v>747</v>
      </c>
      <c r="D383" s="28" t="s">
        <v>11</v>
      </c>
      <c r="E383" s="27" t="s">
        <v>730</v>
      </c>
      <c r="F383" s="29" t="s">
        <v>760</v>
      </c>
      <c r="G383" s="30">
        <v>22500</v>
      </c>
      <c r="H383" s="31"/>
      <c r="I383" s="30">
        <v>25</v>
      </c>
      <c r="J383" s="38"/>
      <c r="K383" s="30">
        <f t="shared" ref="K383" si="350">+G383*2.87%</f>
        <v>645.75</v>
      </c>
      <c r="L383" s="30">
        <f t="shared" ref="L383" si="351">+G383*7.1%</f>
        <v>1597.4999999999998</v>
      </c>
      <c r="M383" s="30">
        <f t="shared" ref="M383" si="352">+G383*1.1%</f>
        <v>247.50000000000003</v>
      </c>
      <c r="N383" s="30">
        <f t="shared" ref="N383" si="353">+G383*3.04%</f>
        <v>684</v>
      </c>
      <c r="O383" s="30">
        <f t="shared" ref="O383" si="354">+G383*7.09%</f>
        <v>1595.25</v>
      </c>
      <c r="P383" s="30"/>
      <c r="Q383" s="30">
        <f t="shared" ref="Q383" si="355">+K383+L383+M383+N383+O383+P383</f>
        <v>4770</v>
      </c>
      <c r="R383" s="30">
        <f t="shared" ref="R383" si="356">+K383+H383+N383+P383+I383+J383</f>
        <v>1354.75</v>
      </c>
      <c r="S383" s="30">
        <f t="shared" ref="S383" si="357">+L383+M383+O383</f>
        <v>3440.25</v>
      </c>
      <c r="T383" s="30">
        <f t="shared" ref="T383" si="358">+G383-R383</f>
        <v>21145.25</v>
      </c>
    </row>
    <row r="384" spans="1:20" s="32" customFormat="1" ht="60" customHeight="1" x14ac:dyDescent="0.2">
      <c r="A384" s="69" t="s">
        <v>1286</v>
      </c>
      <c r="B384" s="26" t="s">
        <v>679</v>
      </c>
      <c r="C384" s="27" t="s">
        <v>747</v>
      </c>
      <c r="D384" s="28" t="s">
        <v>103</v>
      </c>
      <c r="E384" s="27" t="s">
        <v>729</v>
      </c>
      <c r="F384" s="29" t="s">
        <v>760</v>
      </c>
      <c r="G384" s="30">
        <v>18000</v>
      </c>
      <c r="H384" s="31"/>
      <c r="I384" s="30">
        <v>25</v>
      </c>
      <c r="J384" s="38"/>
      <c r="K384" s="30">
        <f t="shared" si="342"/>
        <v>516.6</v>
      </c>
      <c r="L384" s="30">
        <f t="shared" si="343"/>
        <v>1277.9999999999998</v>
      </c>
      <c r="M384" s="30">
        <f t="shared" si="344"/>
        <v>198.00000000000003</v>
      </c>
      <c r="N384" s="30">
        <f t="shared" si="341"/>
        <v>547.20000000000005</v>
      </c>
      <c r="O384" s="30">
        <f t="shared" si="345"/>
        <v>1276.2</v>
      </c>
      <c r="P384" s="30"/>
      <c r="Q384" s="30">
        <f t="shared" si="346"/>
        <v>3816</v>
      </c>
      <c r="R384" s="30">
        <f t="shared" si="347"/>
        <v>1088.8000000000002</v>
      </c>
      <c r="S384" s="30">
        <f t="shared" si="348"/>
        <v>2752.2</v>
      </c>
      <c r="T384" s="30">
        <f t="shared" si="349"/>
        <v>16911.2</v>
      </c>
    </row>
    <row r="385" spans="1:20" s="32" customFormat="1" ht="60" customHeight="1" x14ac:dyDescent="0.2">
      <c r="A385" s="69" t="s">
        <v>1016</v>
      </c>
      <c r="B385" s="26" t="s">
        <v>680</v>
      </c>
      <c r="C385" s="27" t="s">
        <v>747</v>
      </c>
      <c r="D385" s="28" t="s">
        <v>103</v>
      </c>
      <c r="E385" s="27" t="s">
        <v>729</v>
      </c>
      <c r="F385" s="29" t="s">
        <v>760</v>
      </c>
      <c r="G385" s="30">
        <v>18000</v>
      </c>
      <c r="H385" s="31"/>
      <c r="I385" s="30">
        <v>25</v>
      </c>
      <c r="J385" s="38"/>
      <c r="K385" s="30">
        <f t="shared" si="342"/>
        <v>516.6</v>
      </c>
      <c r="L385" s="30">
        <f t="shared" si="343"/>
        <v>1277.9999999999998</v>
      </c>
      <c r="M385" s="30">
        <f t="shared" si="344"/>
        <v>198.00000000000003</v>
      </c>
      <c r="N385" s="30">
        <f t="shared" si="341"/>
        <v>547.20000000000005</v>
      </c>
      <c r="O385" s="30">
        <f t="shared" si="345"/>
        <v>1276.2</v>
      </c>
      <c r="P385" s="30"/>
      <c r="Q385" s="30">
        <f t="shared" si="346"/>
        <v>3816</v>
      </c>
      <c r="R385" s="30">
        <f t="shared" si="347"/>
        <v>1088.8000000000002</v>
      </c>
      <c r="S385" s="30">
        <f t="shared" si="348"/>
        <v>2752.2</v>
      </c>
      <c r="T385" s="30">
        <f t="shared" si="349"/>
        <v>16911.2</v>
      </c>
    </row>
    <row r="386" spans="1:20" s="32" customFormat="1" ht="60" customHeight="1" x14ac:dyDescent="0.2">
      <c r="A386" s="69" t="s">
        <v>1017</v>
      </c>
      <c r="B386" s="26" t="s">
        <v>681</v>
      </c>
      <c r="C386" s="27" t="s">
        <v>747</v>
      </c>
      <c r="D386" s="28" t="s">
        <v>103</v>
      </c>
      <c r="E386" s="27" t="s">
        <v>729</v>
      </c>
      <c r="F386" s="29" t="s">
        <v>760</v>
      </c>
      <c r="G386" s="30">
        <v>18000</v>
      </c>
      <c r="H386" s="31"/>
      <c r="I386" s="30">
        <v>25</v>
      </c>
      <c r="J386" s="38"/>
      <c r="K386" s="30">
        <f t="shared" si="342"/>
        <v>516.6</v>
      </c>
      <c r="L386" s="30">
        <f t="shared" si="343"/>
        <v>1277.9999999999998</v>
      </c>
      <c r="M386" s="30">
        <f t="shared" si="344"/>
        <v>198.00000000000003</v>
      </c>
      <c r="N386" s="30">
        <f t="shared" si="341"/>
        <v>547.20000000000005</v>
      </c>
      <c r="O386" s="30">
        <f t="shared" si="345"/>
        <v>1276.2</v>
      </c>
      <c r="P386" s="30"/>
      <c r="Q386" s="30">
        <f t="shared" si="346"/>
        <v>3816</v>
      </c>
      <c r="R386" s="30">
        <f t="shared" si="347"/>
        <v>1088.8000000000002</v>
      </c>
      <c r="S386" s="30">
        <f t="shared" si="348"/>
        <v>2752.2</v>
      </c>
      <c r="T386" s="30">
        <f t="shared" si="349"/>
        <v>16911.2</v>
      </c>
    </row>
    <row r="387" spans="1:20" s="32" customFormat="1" ht="60" customHeight="1" x14ac:dyDescent="0.2">
      <c r="A387" s="69" t="s">
        <v>1018</v>
      </c>
      <c r="B387" s="26" t="s">
        <v>682</v>
      </c>
      <c r="C387" s="27" t="s">
        <v>747</v>
      </c>
      <c r="D387" s="28" t="s">
        <v>103</v>
      </c>
      <c r="E387" s="27" t="s">
        <v>729</v>
      </c>
      <c r="F387" s="29" t="s">
        <v>760</v>
      </c>
      <c r="G387" s="30">
        <v>18000</v>
      </c>
      <c r="H387" s="31"/>
      <c r="I387" s="30">
        <v>25</v>
      </c>
      <c r="J387" s="38"/>
      <c r="K387" s="30">
        <f t="shared" si="342"/>
        <v>516.6</v>
      </c>
      <c r="L387" s="30">
        <f t="shared" si="343"/>
        <v>1277.9999999999998</v>
      </c>
      <c r="M387" s="30">
        <f t="shared" si="344"/>
        <v>198.00000000000003</v>
      </c>
      <c r="N387" s="30">
        <f t="shared" si="341"/>
        <v>547.20000000000005</v>
      </c>
      <c r="O387" s="30">
        <f t="shared" si="345"/>
        <v>1276.2</v>
      </c>
      <c r="P387" s="30"/>
      <c r="Q387" s="30">
        <f t="shared" si="346"/>
        <v>3816</v>
      </c>
      <c r="R387" s="30">
        <f t="shared" si="347"/>
        <v>1088.8000000000002</v>
      </c>
      <c r="S387" s="30">
        <f t="shared" si="348"/>
        <v>2752.2</v>
      </c>
      <c r="T387" s="30">
        <f t="shared" si="349"/>
        <v>16911.2</v>
      </c>
    </row>
    <row r="388" spans="1:20" s="32" customFormat="1" ht="60" customHeight="1" x14ac:dyDescent="0.2">
      <c r="A388" s="69" t="s">
        <v>1019</v>
      </c>
      <c r="B388" s="26" t="s">
        <v>683</v>
      </c>
      <c r="C388" s="27" t="s">
        <v>747</v>
      </c>
      <c r="D388" s="28" t="s">
        <v>103</v>
      </c>
      <c r="E388" s="27" t="s">
        <v>729</v>
      </c>
      <c r="F388" s="29" t="s">
        <v>760</v>
      </c>
      <c r="G388" s="30">
        <v>18000</v>
      </c>
      <c r="H388" s="31"/>
      <c r="I388" s="30">
        <v>25</v>
      </c>
      <c r="J388" s="38"/>
      <c r="K388" s="30">
        <f t="shared" si="342"/>
        <v>516.6</v>
      </c>
      <c r="L388" s="30">
        <f t="shared" si="343"/>
        <v>1277.9999999999998</v>
      </c>
      <c r="M388" s="30">
        <f t="shared" si="344"/>
        <v>198.00000000000003</v>
      </c>
      <c r="N388" s="30">
        <f t="shared" ref="N388:N470" si="359">+G388*3.04%</f>
        <v>547.20000000000005</v>
      </c>
      <c r="O388" s="30">
        <f t="shared" si="345"/>
        <v>1276.2</v>
      </c>
      <c r="P388" s="30"/>
      <c r="Q388" s="30">
        <f t="shared" si="346"/>
        <v>3816</v>
      </c>
      <c r="R388" s="30">
        <f t="shared" si="347"/>
        <v>1088.8000000000002</v>
      </c>
      <c r="S388" s="30">
        <f t="shared" si="348"/>
        <v>2752.2</v>
      </c>
      <c r="T388" s="30">
        <f t="shared" si="349"/>
        <v>16911.2</v>
      </c>
    </row>
    <row r="389" spans="1:20" s="32" customFormat="1" ht="60" customHeight="1" x14ac:dyDescent="0.2">
      <c r="A389" s="69" t="s">
        <v>1020</v>
      </c>
      <c r="B389" s="26" t="s">
        <v>725</v>
      </c>
      <c r="C389" s="27" t="s">
        <v>747</v>
      </c>
      <c r="D389" s="28" t="s">
        <v>103</v>
      </c>
      <c r="E389" s="27" t="s">
        <v>729</v>
      </c>
      <c r="F389" s="29" t="s">
        <v>760</v>
      </c>
      <c r="G389" s="30">
        <v>18000</v>
      </c>
      <c r="H389" s="31"/>
      <c r="I389" s="30">
        <v>25</v>
      </c>
      <c r="J389" s="38"/>
      <c r="K389" s="30">
        <f t="shared" si="342"/>
        <v>516.6</v>
      </c>
      <c r="L389" s="30">
        <f t="shared" si="343"/>
        <v>1277.9999999999998</v>
      </c>
      <c r="M389" s="30">
        <f t="shared" si="344"/>
        <v>198.00000000000003</v>
      </c>
      <c r="N389" s="30">
        <f t="shared" si="359"/>
        <v>547.20000000000005</v>
      </c>
      <c r="O389" s="30">
        <f t="shared" si="345"/>
        <v>1276.2</v>
      </c>
      <c r="P389" s="30"/>
      <c r="Q389" s="30">
        <f t="shared" si="346"/>
        <v>3816</v>
      </c>
      <c r="R389" s="30">
        <f t="shared" si="347"/>
        <v>1088.8000000000002</v>
      </c>
      <c r="S389" s="30">
        <f t="shared" si="348"/>
        <v>2752.2</v>
      </c>
      <c r="T389" s="30">
        <f t="shared" si="349"/>
        <v>16911.2</v>
      </c>
    </row>
    <row r="390" spans="1:20" s="32" customFormat="1" ht="60" customHeight="1" x14ac:dyDescent="0.2">
      <c r="A390" s="69" t="s">
        <v>1021</v>
      </c>
      <c r="B390" s="26" t="s">
        <v>715</v>
      </c>
      <c r="C390" s="27" t="s">
        <v>747</v>
      </c>
      <c r="D390" s="28" t="s">
        <v>103</v>
      </c>
      <c r="E390" s="27" t="s">
        <v>730</v>
      </c>
      <c r="F390" s="29" t="s">
        <v>760</v>
      </c>
      <c r="G390" s="30">
        <v>18000</v>
      </c>
      <c r="H390" s="31"/>
      <c r="I390" s="30">
        <v>25</v>
      </c>
      <c r="J390" s="38"/>
      <c r="K390" s="30">
        <f t="shared" si="342"/>
        <v>516.6</v>
      </c>
      <c r="L390" s="30">
        <f t="shared" si="343"/>
        <v>1277.9999999999998</v>
      </c>
      <c r="M390" s="30">
        <f t="shared" si="344"/>
        <v>198.00000000000003</v>
      </c>
      <c r="N390" s="30">
        <f t="shared" si="359"/>
        <v>547.20000000000005</v>
      </c>
      <c r="O390" s="30">
        <f t="shared" si="345"/>
        <v>1276.2</v>
      </c>
      <c r="P390" s="30"/>
      <c r="Q390" s="30">
        <f t="shared" si="346"/>
        <v>3816</v>
      </c>
      <c r="R390" s="30">
        <f t="shared" si="347"/>
        <v>1088.8000000000002</v>
      </c>
      <c r="S390" s="30">
        <f t="shared" si="348"/>
        <v>2752.2</v>
      </c>
      <c r="T390" s="30">
        <f t="shared" si="349"/>
        <v>16911.2</v>
      </c>
    </row>
    <row r="391" spans="1:20" s="32" customFormat="1" ht="60" customHeight="1" x14ac:dyDescent="0.2">
      <c r="A391" s="69" t="s">
        <v>1022</v>
      </c>
      <c r="B391" s="26" t="s">
        <v>717</v>
      </c>
      <c r="C391" s="27" t="s">
        <v>747</v>
      </c>
      <c r="D391" s="28" t="s">
        <v>103</v>
      </c>
      <c r="E391" s="27" t="s">
        <v>730</v>
      </c>
      <c r="F391" s="29" t="s">
        <v>760</v>
      </c>
      <c r="G391" s="30">
        <v>18000</v>
      </c>
      <c r="H391" s="31"/>
      <c r="I391" s="30">
        <v>25</v>
      </c>
      <c r="J391" s="38"/>
      <c r="K391" s="30">
        <f t="shared" si="342"/>
        <v>516.6</v>
      </c>
      <c r="L391" s="30">
        <f t="shared" si="343"/>
        <v>1277.9999999999998</v>
      </c>
      <c r="M391" s="30">
        <f t="shared" si="344"/>
        <v>198.00000000000003</v>
      </c>
      <c r="N391" s="30">
        <f t="shared" si="359"/>
        <v>547.20000000000005</v>
      </c>
      <c r="O391" s="30">
        <f t="shared" si="345"/>
        <v>1276.2</v>
      </c>
      <c r="P391" s="30"/>
      <c r="Q391" s="30">
        <f t="shared" si="346"/>
        <v>3816</v>
      </c>
      <c r="R391" s="30">
        <f t="shared" si="347"/>
        <v>1088.8000000000002</v>
      </c>
      <c r="S391" s="30">
        <f t="shared" si="348"/>
        <v>2752.2</v>
      </c>
      <c r="T391" s="30">
        <f t="shared" si="349"/>
        <v>16911.2</v>
      </c>
    </row>
    <row r="392" spans="1:20" s="32" customFormat="1" ht="60" customHeight="1" x14ac:dyDescent="0.2">
      <c r="A392" s="69" t="s">
        <v>1344</v>
      </c>
      <c r="B392" s="26" t="s">
        <v>1253</v>
      </c>
      <c r="C392" s="27" t="s">
        <v>747</v>
      </c>
      <c r="D392" s="28" t="s">
        <v>103</v>
      </c>
      <c r="E392" s="27" t="s">
        <v>729</v>
      </c>
      <c r="F392" s="29" t="s">
        <v>760</v>
      </c>
      <c r="G392" s="30">
        <v>18000</v>
      </c>
      <c r="H392" s="31"/>
      <c r="I392" s="30">
        <v>25</v>
      </c>
      <c r="J392" s="38"/>
      <c r="K392" s="30">
        <f t="shared" ref="K392:K475" si="360">+G392*2.87%</f>
        <v>516.6</v>
      </c>
      <c r="L392" s="30">
        <f t="shared" ref="L392:L475" si="361">+G392*7.1%</f>
        <v>1277.9999999999998</v>
      </c>
      <c r="M392" s="30">
        <f t="shared" ref="M392:M475" si="362">+G392*1.1%</f>
        <v>198.00000000000003</v>
      </c>
      <c r="N392" s="30">
        <f t="shared" si="359"/>
        <v>547.20000000000005</v>
      </c>
      <c r="O392" s="30">
        <f t="shared" ref="O392:O475" si="363">+G392*7.09%</f>
        <v>1276.2</v>
      </c>
      <c r="P392" s="30"/>
      <c r="Q392" s="30">
        <f t="shared" ref="Q392:Q475" si="364">+K392+L392+M392+N392+O392+P392</f>
        <v>3816</v>
      </c>
      <c r="R392" s="30">
        <f t="shared" ref="R392:R475" si="365">+K392+H392+N392+P392+I392+J392</f>
        <v>1088.8000000000002</v>
      </c>
      <c r="S392" s="30">
        <f t="shared" ref="S392:S475" si="366">+L392+M392+O392</f>
        <v>2752.2</v>
      </c>
      <c r="T392" s="30">
        <f t="shared" ref="T392:T475" si="367">+G392-R392</f>
        <v>16911.2</v>
      </c>
    </row>
    <row r="393" spans="1:20" s="32" customFormat="1" ht="60" customHeight="1" x14ac:dyDescent="0.2">
      <c r="A393" s="69" t="s">
        <v>1023</v>
      </c>
      <c r="B393" s="26" t="s">
        <v>721</v>
      </c>
      <c r="C393" s="27" t="s">
        <v>747</v>
      </c>
      <c r="D393" s="28" t="s">
        <v>103</v>
      </c>
      <c r="E393" s="27" t="s">
        <v>729</v>
      </c>
      <c r="F393" s="29" t="s">
        <v>760</v>
      </c>
      <c r="G393" s="30">
        <v>18000</v>
      </c>
      <c r="H393" s="31"/>
      <c r="I393" s="30">
        <v>25</v>
      </c>
      <c r="J393" s="38"/>
      <c r="K393" s="30">
        <f t="shared" si="360"/>
        <v>516.6</v>
      </c>
      <c r="L393" s="30">
        <f t="shared" si="361"/>
        <v>1277.9999999999998</v>
      </c>
      <c r="M393" s="30">
        <f t="shared" si="362"/>
        <v>198.00000000000003</v>
      </c>
      <c r="N393" s="30">
        <f t="shared" si="359"/>
        <v>547.20000000000005</v>
      </c>
      <c r="O393" s="30">
        <f t="shared" si="363"/>
        <v>1276.2</v>
      </c>
      <c r="P393" s="30"/>
      <c r="Q393" s="30">
        <f t="shared" si="364"/>
        <v>3816</v>
      </c>
      <c r="R393" s="30">
        <f t="shared" si="365"/>
        <v>1088.8000000000002</v>
      </c>
      <c r="S393" s="30">
        <f t="shared" si="366"/>
        <v>2752.2</v>
      </c>
      <c r="T393" s="30">
        <f t="shared" si="367"/>
        <v>16911.2</v>
      </c>
    </row>
    <row r="394" spans="1:20" s="32" customFormat="1" ht="60" customHeight="1" x14ac:dyDescent="0.2">
      <c r="A394" s="69" t="s">
        <v>1024</v>
      </c>
      <c r="B394" s="26" t="s">
        <v>722</v>
      </c>
      <c r="C394" s="27" t="s">
        <v>747</v>
      </c>
      <c r="D394" s="28" t="s">
        <v>103</v>
      </c>
      <c r="E394" s="27" t="s">
        <v>729</v>
      </c>
      <c r="F394" s="29" t="s">
        <v>760</v>
      </c>
      <c r="G394" s="30">
        <v>18000</v>
      </c>
      <c r="H394" s="31"/>
      <c r="I394" s="30">
        <v>25</v>
      </c>
      <c r="J394" s="38"/>
      <c r="K394" s="30">
        <f t="shared" si="360"/>
        <v>516.6</v>
      </c>
      <c r="L394" s="30">
        <f t="shared" si="361"/>
        <v>1277.9999999999998</v>
      </c>
      <c r="M394" s="30">
        <f t="shared" si="362"/>
        <v>198.00000000000003</v>
      </c>
      <c r="N394" s="30">
        <f t="shared" si="359"/>
        <v>547.20000000000005</v>
      </c>
      <c r="O394" s="30">
        <f t="shared" si="363"/>
        <v>1276.2</v>
      </c>
      <c r="P394" s="30"/>
      <c r="Q394" s="30">
        <f t="shared" si="364"/>
        <v>3816</v>
      </c>
      <c r="R394" s="30">
        <f t="shared" si="365"/>
        <v>1088.8000000000002</v>
      </c>
      <c r="S394" s="30">
        <f t="shared" si="366"/>
        <v>2752.2</v>
      </c>
      <c r="T394" s="30">
        <f t="shared" si="367"/>
        <v>16911.2</v>
      </c>
    </row>
    <row r="395" spans="1:20" s="32" customFormat="1" ht="60" customHeight="1" x14ac:dyDescent="0.2">
      <c r="A395" s="69" t="s">
        <v>1025</v>
      </c>
      <c r="B395" s="26" t="s">
        <v>1269</v>
      </c>
      <c r="C395" s="27" t="s">
        <v>747</v>
      </c>
      <c r="D395" s="28" t="s">
        <v>103</v>
      </c>
      <c r="E395" s="27" t="s">
        <v>729</v>
      </c>
      <c r="F395" s="29" t="s">
        <v>760</v>
      </c>
      <c r="G395" s="30">
        <v>18000</v>
      </c>
      <c r="H395" s="31"/>
      <c r="I395" s="30">
        <v>25</v>
      </c>
      <c r="J395" s="38"/>
      <c r="K395" s="30">
        <f t="shared" ref="K395:K396" si="368">+G395*2.87%</f>
        <v>516.6</v>
      </c>
      <c r="L395" s="30">
        <f t="shared" ref="L395:L396" si="369">+G395*7.1%</f>
        <v>1277.9999999999998</v>
      </c>
      <c r="M395" s="30">
        <f t="shared" ref="M395:M396" si="370">+G395*1.1%</f>
        <v>198.00000000000003</v>
      </c>
      <c r="N395" s="30">
        <f t="shared" ref="N395:N396" si="371">+G395*3.04%</f>
        <v>547.20000000000005</v>
      </c>
      <c r="O395" s="30">
        <f t="shared" ref="O395:O396" si="372">+G395*7.09%</f>
        <v>1276.2</v>
      </c>
      <c r="P395" s="30"/>
      <c r="Q395" s="30">
        <f t="shared" ref="Q395:Q396" si="373">+K395+L395+M395+N395+O395+P395</f>
        <v>3816</v>
      </c>
      <c r="R395" s="30">
        <f t="shared" ref="R395:R396" si="374">+K395+H395+N395+P395+I395+J395</f>
        <v>1088.8000000000002</v>
      </c>
      <c r="S395" s="30">
        <f t="shared" ref="S395:S396" si="375">+L395+M395+O395</f>
        <v>2752.2</v>
      </c>
      <c r="T395" s="30">
        <f t="shared" ref="T395:T396" si="376">+G395-R395</f>
        <v>16911.2</v>
      </c>
    </row>
    <row r="396" spans="1:20" s="32" customFormat="1" ht="60" customHeight="1" x14ac:dyDescent="0.2">
      <c r="A396" s="69" t="s">
        <v>1287</v>
      </c>
      <c r="B396" s="26" t="s">
        <v>1270</v>
      </c>
      <c r="C396" s="27" t="s">
        <v>747</v>
      </c>
      <c r="D396" s="28" t="s">
        <v>103</v>
      </c>
      <c r="E396" s="27" t="s">
        <v>729</v>
      </c>
      <c r="F396" s="29" t="s">
        <v>760</v>
      </c>
      <c r="G396" s="30">
        <v>18000</v>
      </c>
      <c r="H396" s="31"/>
      <c r="I396" s="30">
        <v>25</v>
      </c>
      <c r="J396" s="38"/>
      <c r="K396" s="30">
        <f t="shared" si="368"/>
        <v>516.6</v>
      </c>
      <c r="L396" s="30">
        <f t="shared" si="369"/>
        <v>1277.9999999999998</v>
      </c>
      <c r="M396" s="30">
        <f t="shared" si="370"/>
        <v>198.00000000000003</v>
      </c>
      <c r="N396" s="30">
        <f t="shared" si="371"/>
        <v>547.20000000000005</v>
      </c>
      <c r="O396" s="30">
        <f t="shared" si="372"/>
        <v>1276.2</v>
      </c>
      <c r="P396" s="30"/>
      <c r="Q396" s="30">
        <f t="shared" si="373"/>
        <v>3816</v>
      </c>
      <c r="R396" s="30">
        <f t="shared" si="374"/>
        <v>1088.8000000000002</v>
      </c>
      <c r="S396" s="30">
        <f t="shared" si="375"/>
        <v>2752.2</v>
      </c>
      <c r="T396" s="30">
        <f t="shared" si="376"/>
        <v>16911.2</v>
      </c>
    </row>
    <row r="397" spans="1:20" s="32" customFormat="1" ht="60" customHeight="1" x14ac:dyDescent="0.2">
      <c r="A397" s="69" t="s">
        <v>1026</v>
      </c>
      <c r="B397" s="26" t="s">
        <v>1271</v>
      </c>
      <c r="C397" s="27" t="s">
        <v>747</v>
      </c>
      <c r="D397" s="28" t="s">
        <v>103</v>
      </c>
      <c r="E397" s="27" t="s">
        <v>729</v>
      </c>
      <c r="F397" s="29" t="s">
        <v>760</v>
      </c>
      <c r="G397" s="30">
        <v>18000</v>
      </c>
      <c r="H397" s="31"/>
      <c r="I397" s="30">
        <v>25</v>
      </c>
      <c r="J397" s="38"/>
      <c r="K397" s="30">
        <f t="shared" ref="K397" si="377">+G397*2.87%</f>
        <v>516.6</v>
      </c>
      <c r="L397" s="30">
        <f t="shared" ref="L397" si="378">+G397*7.1%</f>
        <v>1277.9999999999998</v>
      </c>
      <c r="M397" s="30">
        <f t="shared" ref="M397" si="379">+G397*1.1%</f>
        <v>198.00000000000003</v>
      </c>
      <c r="N397" s="30">
        <f t="shared" ref="N397" si="380">+G397*3.04%</f>
        <v>547.20000000000005</v>
      </c>
      <c r="O397" s="30">
        <f t="shared" ref="O397" si="381">+G397*7.09%</f>
        <v>1276.2</v>
      </c>
      <c r="P397" s="30"/>
      <c r="Q397" s="30">
        <f t="shared" ref="Q397" si="382">+K397+L397+M397+N397+O397+P397</f>
        <v>3816</v>
      </c>
      <c r="R397" s="30">
        <f t="shared" ref="R397" si="383">+K397+H397+N397+P397+I397+J397</f>
        <v>1088.8000000000002</v>
      </c>
      <c r="S397" s="30">
        <f t="shared" ref="S397" si="384">+L397+M397+O397</f>
        <v>2752.2</v>
      </c>
      <c r="T397" s="30">
        <f t="shared" ref="T397" si="385">+G397-R397</f>
        <v>16911.2</v>
      </c>
    </row>
    <row r="398" spans="1:20" s="32" customFormat="1" ht="60" customHeight="1" x14ac:dyDescent="0.2">
      <c r="A398" s="69" t="s">
        <v>1027</v>
      </c>
      <c r="B398" s="26" t="s">
        <v>1371</v>
      </c>
      <c r="C398" s="27" t="s">
        <v>747</v>
      </c>
      <c r="D398" s="28" t="s">
        <v>103</v>
      </c>
      <c r="E398" s="27" t="s">
        <v>729</v>
      </c>
      <c r="F398" s="29" t="s">
        <v>760</v>
      </c>
      <c r="G398" s="30">
        <v>18000</v>
      </c>
      <c r="H398" s="31"/>
      <c r="I398" s="30">
        <v>25</v>
      </c>
      <c r="J398" s="38"/>
      <c r="K398" s="30">
        <f t="shared" ref="K398:K401" si="386">+G398*2.87%</f>
        <v>516.6</v>
      </c>
      <c r="L398" s="30">
        <f t="shared" ref="L398:L401" si="387">+G398*7.1%</f>
        <v>1277.9999999999998</v>
      </c>
      <c r="M398" s="30">
        <f t="shared" ref="M398:M401" si="388">+G398*1.1%</f>
        <v>198.00000000000003</v>
      </c>
      <c r="N398" s="30">
        <f t="shared" ref="N398:N401" si="389">+G398*3.04%</f>
        <v>547.20000000000005</v>
      </c>
      <c r="O398" s="30">
        <f t="shared" ref="O398:O401" si="390">+G398*7.09%</f>
        <v>1276.2</v>
      </c>
      <c r="P398" s="30"/>
      <c r="Q398" s="30">
        <f t="shared" ref="Q398:Q401" si="391">+K398+L398+M398+N398+O398+P398</f>
        <v>3816</v>
      </c>
      <c r="R398" s="30">
        <f t="shared" ref="R398:R401" si="392">+K398+H398+N398+P398+I398+J398</f>
        <v>1088.8000000000002</v>
      </c>
      <c r="S398" s="30">
        <f t="shared" ref="S398:S401" si="393">+L398+M398+O398</f>
        <v>2752.2</v>
      </c>
      <c r="T398" s="30">
        <f t="shared" ref="T398:T401" si="394">+G398-R398</f>
        <v>16911.2</v>
      </c>
    </row>
    <row r="399" spans="1:20" s="32" customFormat="1" ht="60" customHeight="1" x14ac:dyDescent="0.2">
      <c r="A399" s="69" t="s">
        <v>1028</v>
      </c>
      <c r="B399" s="26" t="s">
        <v>1372</v>
      </c>
      <c r="C399" s="27" t="s">
        <v>747</v>
      </c>
      <c r="D399" s="28" t="s">
        <v>103</v>
      </c>
      <c r="E399" s="27" t="s">
        <v>729</v>
      </c>
      <c r="F399" s="29" t="s">
        <v>760</v>
      </c>
      <c r="G399" s="30">
        <v>18000</v>
      </c>
      <c r="H399" s="31"/>
      <c r="I399" s="30">
        <v>25</v>
      </c>
      <c r="J399" s="38"/>
      <c r="K399" s="30">
        <f t="shared" si="386"/>
        <v>516.6</v>
      </c>
      <c r="L399" s="30">
        <f t="shared" si="387"/>
        <v>1277.9999999999998</v>
      </c>
      <c r="M399" s="30">
        <f t="shared" si="388"/>
        <v>198.00000000000003</v>
      </c>
      <c r="N399" s="30">
        <f t="shared" si="389"/>
        <v>547.20000000000005</v>
      </c>
      <c r="O399" s="30">
        <f t="shared" si="390"/>
        <v>1276.2</v>
      </c>
      <c r="P399" s="30"/>
      <c r="Q399" s="30">
        <f t="shared" si="391"/>
        <v>3816</v>
      </c>
      <c r="R399" s="30">
        <f t="shared" si="392"/>
        <v>1088.8000000000002</v>
      </c>
      <c r="S399" s="30">
        <f t="shared" si="393"/>
        <v>2752.2</v>
      </c>
      <c r="T399" s="30">
        <f t="shared" si="394"/>
        <v>16911.2</v>
      </c>
    </row>
    <row r="400" spans="1:20" s="32" customFormat="1" ht="60" customHeight="1" x14ac:dyDescent="0.2">
      <c r="A400" s="69" t="s">
        <v>1029</v>
      </c>
      <c r="B400" s="26" t="s">
        <v>1373</v>
      </c>
      <c r="C400" s="27" t="s">
        <v>747</v>
      </c>
      <c r="D400" s="28" t="s">
        <v>103</v>
      </c>
      <c r="E400" s="27" t="s">
        <v>729</v>
      </c>
      <c r="F400" s="29" t="s">
        <v>760</v>
      </c>
      <c r="G400" s="30">
        <v>18000</v>
      </c>
      <c r="H400" s="31"/>
      <c r="I400" s="30">
        <v>25</v>
      </c>
      <c r="J400" s="38"/>
      <c r="K400" s="30">
        <f t="shared" si="386"/>
        <v>516.6</v>
      </c>
      <c r="L400" s="30">
        <f t="shared" si="387"/>
        <v>1277.9999999999998</v>
      </c>
      <c r="M400" s="30">
        <f t="shared" si="388"/>
        <v>198.00000000000003</v>
      </c>
      <c r="N400" s="30">
        <f t="shared" si="389"/>
        <v>547.20000000000005</v>
      </c>
      <c r="O400" s="30">
        <f t="shared" si="390"/>
        <v>1276.2</v>
      </c>
      <c r="P400" s="30"/>
      <c r="Q400" s="30">
        <f t="shared" si="391"/>
        <v>3816</v>
      </c>
      <c r="R400" s="30">
        <f t="shared" si="392"/>
        <v>1088.8000000000002</v>
      </c>
      <c r="S400" s="30">
        <f t="shared" si="393"/>
        <v>2752.2</v>
      </c>
      <c r="T400" s="30">
        <f t="shared" si="394"/>
        <v>16911.2</v>
      </c>
    </row>
    <row r="401" spans="1:20" s="32" customFormat="1" ht="60" customHeight="1" x14ac:dyDescent="0.2">
      <c r="A401" s="69" t="s">
        <v>1030</v>
      </c>
      <c r="B401" s="26" t="s">
        <v>1374</v>
      </c>
      <c r="C401" s="27" t="s">
        <v>747</v>
      </c>
      <c r="D401" s="28" t="s">
        <v>103</v>
      </c>
      <c r="E401" s="27" t="s">
        <v>729</v>
      </c>
      <c r="F401" s="29" t="s">
        <v>760</v>
      </c>
      <c r="G401" s="30">
        <v>18000</v>
      </c>
      <c r="H401" s="31"/>
      <c r="I401" s="30">
        <v>25</v>
      </c>
      <c r="J401" s="38"/>
      <c r="K401" s="30">
        <f t="shared" si="386"/>
        <v>516.6</v>
      </c>
      <c r="L401" s="30">
        <f t="shared" si="387"/>
        <v>1277.9999999999998</v>
      </c>
      <c r="M401" s="30">
        <f t="shared" si="388"/>
        <v>198.00000000000003</v>
      </c>
      <c r="N401" s="30">
        <f t="shared" si="389"/>
        <v>547.20000000000005</v>
      </c>
      <c r="O401" s="30">
        <f t="shared" si="390"/>
        <v>1276.2</v>
      </c>
      <c r="P401" s="30"/>
      <c r="Q401" s="30">
        <f t="shared" si="391"/>
        <v>3816</v>
      </c>
      <c r="R401" s="30">
        <f t="shared" si="392"/>
        <v>1088.8000000000002</v>
      </c>
      <c r="S401" s="30">
        <f t="shared" si="393"/>
        <v>2752.2</v>
      </c>
      <c r="T401" s="30">
        <f t="shared" si="394"/>
        <v>16911.2</v>
      </c>
    </row>
    <row r="402" spans="1:20" s="32" customFormat="1" ht="60" customHeight="1" x14ac:dyDescent="0.2">
      <c r="A402" s="69" t="s">
        <v>1031</v>
      </c>
      <c r="B402" s="26" t="s">
        <v>1406</v>
      </c>
      <c r="C402" s="27" t="s">
        <v>747</v>
      </c>
      <c r="D402" s="28" t="s">
        <v>103</v>
      </c>
      <c r="E402" s="27" t="s">
        <v>729</v>
      </c>
      <c r="F402" s="29" t="s">
        <v>760</v>
      </c>
      <c r="G402" s="30">
        <v>18000</v>
      </c>
      <c r="H402" s="31"/>
      <c r="I402" s="30">
        <v>25</v>
      </c>
      <c r="J402" s="38"/>
      <c r="K402" s="30">
        <f t="shared" ref="K402:K416" si="395">+G402*2.87%</f>
        <v>516.6</v>
      </c>
      <c r="L402" s="30">
        <f t="shared" ref="L402:L416" si="396">+G402*7.1%</f>
        <v>1277.9999999999998</v>
      </c>
      <c r="M402" s="30">
        <f t="shared" ref="M402:M416" si="397">+G402*1.1%</f>
        <v>198.00000000000003</v>
      </c>
      <c r="N402" s="30">
        <f t="shared" ref="N402:N416" si="398">+G402*3.04%</f>
        <v>547.20000000000005</v>
      </c>
      <c r="O402" s="30">
        <f t="shared" ref="O402:O416" si="399">+G402*7.09%</f>
        <v>1276.2</v>
      </c>
      <c r="P402" s="30"/>
      <c r="Q402" s="30">
        <f t="shared" ref="Q402:Q416" si="400">+K402+L402+M402+N402+O402+P402</f>
        <v>3816</v>
      </c>
      <c r="R402" s="30">
        <f t="shared" ref="R402:R416" si="401">+K402+H402+N402+P402+I402+J402</f>
        <v>1088.8000000000002</v>
      </c>
      <c r="S402" s="30">
        <f t="shared" ref="S402:S416" si="402">+L402+M402+O402</f>
        <v>2752.2</v>
      </c>
      <c r="T402" s="30">
        <f t="shared" ref="T402:T416" si="403">+G402-R402</f>
        <v>16911.2</v>
      </c>
    </row>
    <row r="403" spans="1:20" s="32" customFormat="1" ht="60" customHeight="1" x14ac:dyDescent="0.2">
      <c r="A403" s="69" t="s">
        <v>1032</v>
      </c>
      <c r="B403" s="26" t="s">
        <v>1407</v>
      </c>
      <c r="C403" s="27" t="s">
        <v>747</v>
      </c>
      <c r="D403" s="28" t="s">
        <v>103</v>
      </c>
      <c r="E403" s="27" t="s">
        <v>729</v>
      </c>
      <c r="F403" s="29" t="s">
        <v>760</v>
      </c>
      <c r="G403" s="30">
        <v>18000</v>
      </c>
      <c r="H403" s="31"/>
      <c r="I403" s="30">
        <v>25</v>
      </c>
      <c r="J403" s="38"/>
      <c r="K403" s="30">
        <f t="shared" si="395"/>
        <v>516.6</v>
      </c>
      <c r="L403" s="30">
        <f t="shared" si="396"/>
        <v>1277.9999999999998</v>
      </c>
      <c r="M403" s="30">
        <f t="shared" si="397"/>
        <v>198.00000000000003</v>
      </c>
      <c r="N403" s="30">
        <f t="shared" si="398"/>
        <v>547.20000000000005</v>
      </c>
      <c r="O403" s="30">
        <f t="shared" si="399"/>
        <v>1276.2</v>
      </c>
      <c r="P403" s="30"/>
      <c r="Q403" s="30">
        <f t="shared" si="400"/>
        <v>3816</v>
      </c>
      <c r="R403" s="30">
        <f t="shared" si="401"/>
        <v>1088.8000000000002</v>
      </c>
      <c r="S403" s="30">
        <f t="shared" si="402"/>
        <v>2752.2</v>
      </c>
      <c r="T403" s="30">
        <f t="shared" si="403"/>
        <v>16911.2</v>
      </c>
    </row>
    <row r="404" spans="1:20" s="32" customFormat="1" ht="60" customHeight="1" x14ac:dyDescent="0.2">
      <c r="A404" s="69" t="s">
        <v>1033</v>
      </c>
      <c r="B404" s="26" t="s">
        <v>1408</v>
      </c>
      <c r="C404" s="27" t="s">
        <v>747</v>
      </c>
      <c r="D404" s="28" t="s">
        <v>103</v>
      </c>
      <c r="E404" s="27" t="s">
        <v>729</v>
      </c>
      <c r="F404" s="29" t="s">
        <v>760</v>
      </c>
      <c r="G404" s="30">
        <v>18000</v>
      </c>
      <c r="H404" s="31"/>
      <c r="I404" s="30">
        <v>25</v>
      </c>
      <c r="J404" s="38"/>
      <c r="K404" s="30">
        <f t="shared" si="395"/>
        <v>516.6</v>
      </c>
      <c r="L404" s="30">
        <f t="shared" si="396"/>
        <v>1277.9999999999998</v>
      </c>
      <c r="M404" s="30">
        <f t="shared" si="397"/>
        <v>198.00000000000003</v>
      </c>
      <c r="N404" s="30">
        <f t="shared" si="398"/>
        <v>547.20000000000005</v>
      </c>
      <c r="O404" s="30">
        <f t="shared" si="399"/>
        <v>1276.2</v>
      </c>
      <c r="P404" s="30"/>
      <c r="Q404" s="30">
        <f t="shared" si="400"/>
        <v>3816</v>
      </c>
      <c r="R404" s="30">
        <f t="shared" si="401"/>
        <v>1088.8000000000002</v>
      </c>
      <c r="S404" s="30">
        <f t="shared" si="402"/>
        <v>2752.2</v>
      </c>
      <c r="T404" s="30">
        <f t="shared" si="403"/>
        <v>16911.2</v>
      </c>
    </row>
    <row r="405" spans="1:20" s="32" customFormat="1" ht="60" customHeight="1" x14ac:dyDescent="0.2">
      <c r="A405" s="69" t="s">
        <v>1034</v>
      </c>
      <c r="B405" s="26" t="s">
        <v>1409</v>
      </c>
      <c r="C405" s="27" t="s">
        <v>747</v>
      </c>
      <c r="D405" s="28" t="s">
        <v>103</v>
      </c>
      <c r="E405" s="27" t="s">
        <v>729</v>
      </c>
      <c r="F405" s="29" t="s">
        <v>760</v>
      </c>
      <c r="G405" s="30">
        <v>18000</v>
      </c>
      <c r="H405" s="31"/>
      <c r="I405" s="30">
        <v>25</v>
      </c>
      <c r="J405" s="38"/>
      <c r="K405" s="30">
        <f t="shared" si="395"/>
        <v>516.6</v>
      </c>
      <c r="L405" s="30">
        <f t="shared" si="396"/>
        <v>1277.9999999999998</v>
      </c>
      <c r="M405" s="30">
        <f t="shared" si="397"/>
        <v>198.00000000000003</v>
      </c>
      <c r="N405" s="30">
        <f t="shared" si="398"/>
        <v>547.20000000000005</v>
      </c>
      <c r="O405" s="30">
        <f t="shared" si="399"/>
        <v>1276.2</v>
      </c>
      <c r="P405" s="30"/>
      <c r="Q405" s="30">
        <f t="shared" si="400"/>
        <v>3816</v>
      </c>
      <c r="R405" s="30">
        <f t="shared" si="401"/>
        <v>1088.8000000000002</v>
      </c>
      <c r="S405" s="30">
        <f t="shared" si="402"/>
        <v>2752.2</v>
      </c>
      <c r="T405" s="30">
        <f t="shared" si="403"/>
        <v>16911.2</v>
      </c>
    </row>
    <row r="406" spans="1:20" s="32" customFormat="1" ht="60" customHeight="1" x14ac:dyDescent="0.2">
      <c r="A406" s="69" t="s">
        <v>1035</v>
      </c>
      <c r="B406" s="26" t="s">
        <v>1410</v>
      </c>
      <c r="C406" s="27" t="s">
        <v>747</v>
      </c>
      <c r="D406" s="28" t="s">
        <v>103</v>
      </c>
      <c r="E406" s="27" t="s">
        <v>729</v>
      </c>
      <c r="F406" s="29" t="s">
        <v>760</v>
      </c>
      <c r="G406" s="30">
        <v>18000</v>
      </c>
      <c r="H406" s="31"/>
      <c r="I406" s="30">
        <v>25</v>
      </c>
      <c r="J406" s="38"/>
      <c r="K406" s="30">
        <f t="shared" si="395"/>
        <v>516.6</v>
      </c>
      <c r="L406" s="30">
        <f t="shared" si="396"/>
        <v>1277.9999999999998</v>
      </c>
      <c r="M406" s="30">
        <f t="shared" si="397"/>
        <v>198.00000000000003</v>
      </c>
      <c r="N406" s="30">
        <f t="shared" si="398"/>
        <v>547.20000000000005</v>
      </c>
      <c r="O406" s="30">
        <f t="shared" si="399"/>
        <v>1276.2</v>
      </c>
      <c r="P406" s="30"/>
      <c r="Q406" s="30">
        <f t="shared" si="400"/>
        <v>3816</v>
      </c>
      <c r="R406" s="30">
        <f t="shared" si="401"/>
        <v>1088.8000000000002</v>
      </c>
      <c r="S406" s="30">
        <f t="shared" si="402"/>
        <v>2752.2</v>
      </c>
      <c r="T406" s="30">
        <f t="shared" si="403"/>
        <v>16911.2</v>
      </c>
    </row>
    <row r="407" spans="1:20" s="32" customFormat="1" ht="60" customHeight="1" x14ac:dyDescent="0.2">
      <c r="A407" s="69" t="s">
        <v>1036</v>
      </c>
      <c r="B407" s="26" t="s">
        <v>1411</v>
      </c>
      <c r="C407" s="27" t="s">
        <v>747</v>
      </c>
      <c r="D407" s="28" t="s">
        <v>103</v>
      </c>
      <c r="E407" s="27" t="s">
        <v>729</v>
      </c>
      <c r="F407" s="29" t="s">
        <v>760</v>
      </c>
      <c r="G407" s="30">
        <v>18000</v>
      </c>
      <c r="H407" s="31"/>
      <c r="I407" s="30">
        <v>25</v>
      </c>
      <c r="J407" s="38"/>
      <c r="K407" s="30">
        <f t="shared" si="395"/>
        <v>516.6</v>
      </c>
      <c r="L407" s="30">
        <f t="shared" si="396"/>
        <v>1277.9999999999998</v>
      </c>
      <c r="M407" s="30">
        <f t="shared" si="397"/>
        <v>198.00000000000003</v>
      </c>
      <c r="N407" s="30">
        <f t="shared" si="398"/>
        <v>547.20000000000005</v>
      </c>
      <c r="O407" s="30">
        <f t="shared" si="399"/>
        <v>1276.2</v>
      </c>
      <c r="P407" s="30"/>
      <c r="Q407" s="30">
        <f t="shared" si="400"/>
        <v>3816</v>
      </c>
      <c r="R407" s="30">
        <f t="shared" si="401"/>
        <v>1088.8000000000002</v>
      </c>
      <c r="S407" s="30">
        <f t="shared" si="402"/>
        <v>2752.2</v>
      </c>
      <c r="T407" s="30">
        <f t="shared" si="403"/>
        <v>16911.2</v>
      </c>
    </row>
    <row r="408" spans="1:20" s="32" customFormat="1" ht="60" customHeight="1" x14ac:dyDescent="0.2">
      <c r="A408" s="69" t="s">
        <v>1037</v>
      </c>
      <c r="B408" s="26" t="s">
        <v>1412</v>
      </c>
      <c r="C408" s="27" t="s">
        <v>747</v>
      </c>
      <c r="D408" s="28" t="s">
        <v>103</v>
      </c>
      <c r="E408" s="27" t="s">
        <v>729</v>
      </c>
      <c r="F408" s="29" t="s">
        <v>760</v>
      </c>
      <c r="G408" s="30">
        <v>18000</v>
      </c>
      <c r="H408" s="31"/>
      <c r="I408" s="30">
        <v>25</v>
      </c>
      <c r="J408" s="38"/>
      <c r="K408" s="30">
        <f t="shared" si="395"/>
        <v>516.6</v>
      </c>
      <c r="L408" s="30">
        <f t="shared" si="396"/>
        <v>1277.9999999999998</v>
      </c>
      <c r="M408" s="30">
        <f t="shared" si="397"/>
        <v>198.00000000000003</v>
      </c>
      <c r="N408" s="30">
        <f t="shared" si="398"/>
        <v>547.20000000000005</v>
      </c>
      <c r="O408" s="30">
        <f t="shared" si="399"/>
        <v>1276.2</v>
      </c>
      <c r="P408" s="30"/>
      <c r="Q408" s="30">
        <f t="shared" si="400"/>
        <v>3816</v>
      </c>
      <c r="R408" s="30">
        <f t="shared" si="401"/>
        <v>1088.8000000000002</v>
      </c>
      <c r="S408" s="30">
        <f t="shared" si="402"/>
        <v>2752.2</v>
      </c>
      <c r="T408" s="30">
        <f t="shared" si="403"/>
        <v>16911.2</v>
      </c>
    </row>
    <row r="409" spans="1:20" s="32" customFormat="1" ht="60" customHeight="1" x14ac:dyDescent="0.2">
      <c r="A409" s="69" t="s">
        <v>1038</v>
      </c>
      <c r="B409" s="26" t="s">
        <v>1413</v>
      </c>
      <c r="C409" s="27" t="s">
        <v>747</v>
      </c>
      <c r="D409" s="28" t="s">
        <v>103</v>
      </c>
      <c r="E409" s="27" t="s">
        <v>729</v>
      </c>
      <c r="F409" s="29" t="s">
        <v>760</v>
      </c>
      <c r="G409" s="30">
        <v>18000</v>
      </c>
      <c r="H409" s="31"/>
      <c r="I409" s="30">
        <v>25</v>
      </c>
      <c r="J409" s="38"/>
      <c r="K409" s="30">
        <f t="shared" si="395"/>
        <v>516.6</v>
      </c>
      <c r="L409" s="30">
        <f t="shared" si="396"/>
        <v>1277.9999999999998</v>
      </c>
      <c r="M409" s="30">
        <f t="shared" si="397"/>
        <v>198.00000000000003</v>
      </c>
      <c r="N409" s="30">
        <f t="shared" si="398"/>
        <v>547.20000000000005</v>
      </c>
      <c r="O409" s="30">
        <f t="shared" si="399"/>
        <v>1276.2</v>
      </c>
      <c r="P409" s="30"/>
      <c r="Q409" s="30">
        <f t="shared" si="400"/>
        <v>3816</v>
      </c>
      <c r="R409" s="30">
        <f t="shared" si="401"/>
        <v>1088.8000000000002</v>
      </c>
      <c r="S409" s="30">
        <f t="shared" si="402"/>
        <v>2752.2</v>
      </c>
      <c r="T409" s="30">
        <f t="shared" si="403"/>
        <v>16911.2</v>
      </c>
    </row>
    <row r="410" spans="1:20" s="32" customFormat="1" ht="60" customHeight="1" x14ac:dyDescent="0.2">
      <c r="A410" s="69" t="s">
        <v>1039</v>
      </c>
      <c r="B410" s="26" t="s">
        <v>1414</v>
      </c>
      <c r="C410" s="27" t="s">
        <v>747</v>
      </c>
      <c r="D410" s="28" t="s">
        <v>103</v>
      </c>
      <c r="E410" s="27" t="s">
        <v>729</v>
      </c>
      <c r="F410" s="29" t="s">
        <v>760</v>
      </c>
      <c r="G410" s="30">
        <v>18000</v>
      </c>
      <c r="H410" s="31"/>
      <c r="I410" s="30">
        <v>25</v>
      </c>
      <c r="J410" s="38"/>
      <c r="K410" s="30">
        <f t="shared" si="395"/>
        <v>516.6</v>
      </c>
      <c r="L410" s="30">
        <f t="shared" si="396"/>
        <v>1277.9999999999998</v>
      </c>
      <c r="M410" s="30">
        <f t="shared" si="397"/>
        <v>198.00000000000003</v>
      </c>
      <c r="N410" s="30">
        <f t="shared" si="398"/>
        <v>547.20000000000005</v>
      </c>
      <c r="O410" s="30">
        <f t="shared" si="399"/>
        <v>1276.2</v>
      </c>
      <c r="P410" s="30"/>
      <c r="Q410" s="30">
        <f t="shared" si="400"/>
        <v>3816</v>
      </c>
      <c r="R410" s="30">
        <f t="shared" si="401"/>
        <v>1088.8000000000002</v>
      </c>
      <c r="S410" s="30">
        <f t="shared" si="402"/>
        <v>2752.2</v>
      </c>
      <c r="T410" s="30">
        <f t="shared" si="403"/>
        <v>16911.2</v>
      </c>
    </row>
    <row r="411" spans="1:20" s="32" customFormat="1" ht="60" customHeight="1" x14ac:dyDescent="0.2">
      <c r="A411" s="69" t="s">
        <v>1040</v>
      </c>
      <c r="B411" s="26" t="s">
        <v>1415</v>
      </c>
      <c r="C411" s="27" t="s">
        <v>747</v>
      </c>
      <c r="D411" s="28" t="s">
        <v>103</v>
      </c>
      <c r="E411" s="27" t="s">
        <v>730</v>
      </c>
      <c r="F411" s="29" t="s">
        <v>760</v>
      </c>
      <c r="G411" s="30">
        <v>18000</v>
      </c>
      <c r="H411" s="31"/>
      <c r="I411" s="30">
        <v>25</v>
      </c>
      <c r="J411" s="38"/>
      <c r="K411" s="30">
        <f t="shared" si="395"/>
        <v>516.6</v>
      </c>
      <c r="L411" s="30">
        <f t="shared" si="396"/>
        <v>1277.9999999999998</v>
      </c>
      <c r="M411" s="30">
        <f t="shared" si="397"/>
        <v>198.00000000000003</v>
      </c>
      <c r="N411" s="30">
        <f t="shared" si="398"/>
        <v>547.20000000000005</v>
      </c>
      <c r="O411" s="30">
        <f t="shared" si="399"/>
        <v>1276.2</v>
      </c>
      <c r="P411" s="30"/>
      <c r="Q411" s="30">
        <f t="shared" si="400"/>
        <v>3816</v>
      </c>
      <c r="R411" s="30">
        <f t="shared" si="401"/>
        <v>1088.8000000000002</v>
      </c>
      <c r="S411" s="30">
        <f t="shared" si="402"/>
        <v>2752.2</v>
      </c>
      <c r="T411" s="30">
        <f t="shared" si="403"/>
        <v>16911.2</v>
      </c>
    </row>
    <row r="412" spans="1:20" s="32" customFormat="1" ht="60" customHeight="1" x14ac:dyDescent="0.2">
      <c r="A412" s="69" t="s">
        <v>1041</v>
      </c>
      <c r="B412" s="26" t="s">
        <v>1416</v>
      </c>
      <c r="C412" s="27" t="s">
        <v>747</v>
      </c>
      <c r="D412" s="28" t="s">
        <v>103</v>
      </c>
      <c r="E412" s="27" t="s">
        <v>729</v>
      </c>
      <c r="F412" s="29" t="s">
        <v>760</v>
      </c>
      <c r="G412" s="30">
        <v>18000</v>
      </c>
      <c r="H412" s="31"/>
      <c r="I412" s="30">
        <v>25</v>
      </c>
      <c r="J412" s="38"/>
      <c r="K412" s="30">
        <f t="shared" si="395"/>
        <v>516.6</v>
      </c>
      <c r="L412" s="30">
        <f t="shared" si="396"/>
        <v>1277.9999999999998</v>
      </c>
      <c r="M412" s="30">
        <f t="shared" si="397"/>
        <v>198.00000000000003</v>
      </c>
      <c r="N412" s="30">
        <f t="shared" si="398"/>
        <v>547.20000000000005</v>
      </c>
      <c r="O412" s="30">
        <f t="shared" si="399"/>
        <v>1276.2</v>
      </c>
      <c r="P412" s="30"/>
      <c r="Q412" s="30">
        <f t="shared" si="400"/>
        <v>3816</v>
      </c>
      <c r="R412" s="30">
        <f t="shared" si="401"/>
        <v>1088.8000000000002</v>
      </c>
      <c r="S412" s="30">
        <f t="shared" si="402"/>
        <v>2752.2</v>
      </c>
      <c r="T412" s="30">
        <f t="shared" si="403"/>
        <v>16911.2</v>
      </c>
    </row>
    <row r="413" spans="1:20" s="32" customFormat="1" ht="60" customHeight="1" x14ac:dyDescent="0.2">
      <c r="A413" s="69" t="s">
        <v>1042</v>
      </c>
      <c r="B413" s="26" t="s">
        <v>1417</v>
      </c>
      <c r="C413" s="27" t="s">
        <v>747</v>
      </c>
      <c r="D413" s="28" t="s">
        <v>103</v>
      </c>
      <c r="E413" s="27" t="s">
        <v>729</v>
      </c>
      <c r="F413" s="29" t="s">
        <v>760</v>
      </c>
      <c r="G413" s="30">
        <v>18000</v>
      </c>
      <c r="H413" s="31"/>
      <c r="I413" s="30">
        <v>25</v>
      </c>
      <c r="J413" s="38"/>
      <c r="K413" s="30">
        <f t="shared" si="395"/>
        <v>516.6</v>
      </c>
      <c r="L413" s="30">
        <f t="shared" si="396"/>
        <v>1277.9999999999998</v>
      </c>
      <c r="M413" s="30">
        <f t="shared" si="397"/>
        <v>198.00000000000003</v>
      </c>
      <c r="N413" s="30">
        <f t="shared" si="398"/>
        <v>547.20000000000005</v>
      </c>
      <c r="O413" s="30">
        <f t="shared" si="399"/>
        <v>1276.2</v>
      </c>
      <c r="P413" s="30"/>
      <c r="Q413" s="30">
        <f t="shared" si="400"/>
        <v>3816</v>
      </c>
      <c r="R413" s="30">
        <f t="shared" si="401"/>
        <v>1088.8000000000002</v>
      </c>
      <c r="S413" s="30">
        <f t="shared" si="402"/>
        <v>2752.2</v>
      </c>
      <c r="T413" s="30">
        <f t="shared" si="403"/>
        <v>16911.2</v>
      </c>
    </row>
    <row r="414" spans="1:20" s="32" customFormat="1" ht="60" customHeight="1" x14ac:dyDescent="0.2">
      <c r="A414" s="69" t="s">
        <v>1043</v>
      </c>
      <c r="B414" s="26" t="s">
        <v>1418</v>
      </c>
      <c r="C414" s="27" t="s">
        <v>747</v>
      </c>
      <c r="D414" s="28" t="s">
        <v>103</v>
      </c>
      <c r="E414" s="27" t="s">
        <v>730</v>
      </c>
      <c r="F414" s="29" t="s">
        <v>760</v>
      </c>
      <c r="G414" s="30">
        <v>18000</v>
      </c>
      <c r="H414" s="31"/>
      <c r="I414" s="30">
        <v>25</v>
      </c>
      <c r="J414" s="38"/>
      <c r="K414" s="30">
        <f t="shared" si="395"/>
        <v>516.6</v>
      </c>
      <c r="L414" s="30">
        <f t="shared" si="396"/>
        <v>1277.9999999999998</v>
      </c>
      <c r="M414" s="30">
        <f t="shared" si="397"/>
        <v>198.00000000000003</v>
      </c>
      <c r="N414" s="30">
        <f t="shared" si="398"/>
        <v>547.20000000000005</v>
      </c>
      <c r="O414" s="30">
        <f t="shared" si="399"/>
        <v>1276.2</v>
      </c>
      <c r="P414" s="30"/>
      <c r="Q414" s="30">
        <f t="shared" si="400"/>
        <v>3816</v>
      </c>
      <c r="R414" s="30">
        <f t="shared" si="401"/>
        <v>1088.8000000000002</v>
      </c>
      <c r="S414" s="30">
        <f t="shared" si="402"/>
        <v>2752.2</v>
      </c>
      <c r="T414" s="30">
        <f t="shared" si="403"/>
        <v>16911.2</v>
      </c>
    </row>
    <row r="415" spans="1:20" s="32" customFormat="1" ht="60" customHeight="1" x14ac:dyDescent="0.2">
      <c r="A415" s="69" t="s">
        <v>1044</v>
      </c>
      <c r="B415" s="26" t="s">
        <v>1439</v>
      </c>
      <c r="C415" s="27" t="s">
        <v>747</v>
      </c>
      <c r="D415" s="28" t="s">
        <v>9</v>
      </c>
      <c r="E415" s="27" t="s">
        <v>729</v>
      </c>
      <c r="F415" s="29" t="s">
        <v>760</v>
      </c>
      <c r="G415" s="30">
        <v>20000</v>
      </c>
      <c r="H415" s="31"/>
      <c r="I415" s="30">
        <v>25</v>
      </c>
      <c r="J415" s="38"/>
      <c r="K415" s="30">
        <f t="shared" si="395"/>
        <v>574</v>
      </c>
      <c r="L415" s="30">
        <f t="shared" si="396"/>
        <v>1419.9999999999998</v>
      </c>
      <c r="M415" s="30">
        <f t="shared" si="397"/>
        <v>220.00000000000003</v>
      </c>
      <c r="N415" s="30">
        <f t="shared" si="398"/>
        <v>608</v>
      </c>
      <c r="O415" s="30">
        <f t="shared" si="399"/>
        <v>1418</v>
      </c>
      <c r="P415" s="30"/>
      <c r="Q415" s="30">
        <f t="shared" si="400"/>
        <v>4240</v>
      </c>
      <c r="R415" s="30">
        <f t="shared" si="401"/>
        <v>1207</v>
      </c>
      <c r="S415" s="30">
        <f t="shared" si="402"/>
        <v>3058</v>
      </c>
      <c r="T415" s="30">
        <f t="shared" si="403"/>
        <v>18793</v>
      </c>
    </row>
    <row r="416" spans="1:20" s="32" customFormat="1" ht="60" customHeight="1" x14ac:dyDescent="0.2">
      <c r="A416" s="69" t="s">
        <v>1045</v>
      </c>
      <c r="B416" s="26" t="s">
        <v>1440</v>
      </c>
      <c r="C416" s="27" t="s">
        <v>747</v>
      </c>
      <c r="D416" s="28" t="s">
        <v>103</v>
      </c>
      <c r="E416" s="27" t="s">
        <v>730</v>
      </c>
      <c r="F416" s="29" t="s">
        <v>760</v>
      </c>
      <c r="G416" s="30">
        <v>18000</v>
      </c>
      <c r="H416" s="31"/>
      <c r="I416" s="30">
        <v>25</v>
      </c>
      <c r="J416" s="38"/>
      <c r="K416" s="30">
        <f t="shared" si="395"/>
        <v>516.6</v>
      </c>
      <c r="L416" s="30">
        <f t="shared" si="396"/>
        <v>1277.9999999999998</v>
      </c>
      <c r="M416" s="30">
        <f t="shared" si="397"/>
        <v>198.00000000000003</v>
      </c>
      <c r="N416" s="30">
        <f t="shared" si="398"/>
        <v>547.20000000000005</v>
      </c>
      <c r="O416" s="30">
        <f t="shared" si="399"/>
        <v>1276.2</v>
      </c>
      <c r="P416" s="30"/>
      <c r="Q416" s="30">
        <f t="shared" si="400"/>
        <v>3816</v>
      </c>
      <c r="R416" s="30">
        <f t="shared" si="401"/>
        <v>1088.8000000000002</v>
      </c>
      <c r="S416" s="30">
        <f t="shared" si="402"/>
        <v>2752.2</v>
      </c>
      <c r="T416" s="30">
        <f t="shared" si="403"/>
        <v>16911.2</v>
      </c>
    </row>
    <row r="417" spans="1:20" s="32" customFormat="1" ht="60" customHeight="1" x14ac:dyDescent="0.2">
      <c r="A417" s="69" t="s">
        <v>1046</v>
      </c>
      <c r="B417" s="26" t="s">
        <v>1441</v>
      </c>
      <c r="C417" s="27" t="s">
        <v>747</v>
      </c>
      <c r="D417" s="28" t="s">
        <v>103</v>
      </c>
      <c r="E417" s="27" t="s">
        <v>730</v>
      </c>
      <c r="F417" s="29" t="s">
        <v>760</v>
      </c>
      <c r="G417" s="30">
        <v>18000</v>
      </c>
      <c r="H417" s="31"/>
      <c r="I417" s="30">
        <v>25</v>
      </c>
      <c r="J417" s="38"/>
      <c r="K417" s="30">
        <f t="shared" ref="K417:K420" si="404">+G417*2.87%</f>
        <v>516.6</v>
      </c>
      <c r="L417" s="30">
        <f t="shared" ref="L417:L420" si="405">+G417*7.1%</f>
        <v>1277.9999999999998</v>
      </c>
      <c r="M417" s="30">
        <f t="shared" ref="M417:M420" si="406">+G417*1.1%</f>
        <v>198.00000000000003</v>
      </c>
      <c r="N417" s="30">
        <f t="shared" ref="N417:N420" si="407">+G417*3.04%</f>
        <v>547.20000000000005</v>
      </c>
      <c r="O417" s="30">
        <f t="shared" ref="O417:O420" si="408">+G417*7.09%</f>
        <v>1276.2</v>
      </c>
      <c r="P417" s="30"/>
      <c r="Q417" s="30">
        <f t="shared" ref="Q417:Q420" si="409">+K417+L417+M417+N417+O417+P417</f>
        <v>3816</v>
      </c>
      <c r="R417" s="30">
        <f t="shared" ref="R417:R420" si="410">+K417+H417+N417+P417+I417+J417</f>
        <v>1088.8000000000002</v>
      </c>
      <c r="S417" s="30">
        <f t="shared" ref="S417:S420" si="411">+L417+M417+O417</f>
        <v>2752.2</v>
      </c>
      <c r="T417" s="30">
        <f t="shared" ref="T417:T420" si="412">+G417-R417</f>
        <v>16911.2</v>
      </c>
    </row>
    <row r="418" spans="1:20" s="32" customFormat="1" ht="60" customHeight="1" x14ac:dyDescent="0.2">
      <c r="A418" s="69" t="s">
        <v>1047</v>
      </c>
      <c r="B418" s="26" t="s">
        <v>1442</v>
      </c>
      <c r="C418" s="27" t="s">
        <v>747</v>
      </c>
      <c r="D418" s="28" t="s">
        <v>103</v>
      </c>
      <c r="E418" s="27" t="s">
        <v>730</v>
      </c>
      <c r="F418" s="29" t="s">
        <v>760</v>
      </c>
      <c r="G418" s="30">
        <v>18000</v>
      </c>
      <c r="H418" s="31"/>
      <c r="I418" s="30">
        <v>25</v>
      </c>
      <c r="J418" s="38"/>
      <c r="K418" s="30">
        <f t="shared" si="404"/>
        <v>516.6</v>
      </c>
      <c r="L418" s="30">
        <f t="shared" si="405"/>
        <v>1277.9999999999998</v>
      </c>
      <c r="M418" s="30">
        <f t="shared" si="406"/>
        <v>198.00000000000003</v>
      </c>
      <c r="N418" s="30">
        <f t="shared" si="407"/>
        <v>547.20000000000005</v>
      </c>
      <c r="O418" s="30">
        <f t="shared" si="408"/>
        <v>1276.2</v>
      </c>
      <c r="P418" s="30"/>
      <c r="Q418" s="30">
        <f t="shared" si="409"/>
        <v>3816</v>
      </c>
      <c r="R418" s="30">
        <f t="shared" si="410"/>
        <v>1088.8000000000002</v>
      </c>
      <c r="S418" s="30">
        <f t="shared" si="411"/>
        <v>2752.2</v>
      </c>
      <c r="T418" s="30">
        <f t="shared" si="412"/>
        <v>16911.2</v>
      </c>
    </row>
    <row r="419" spans="1:20" s="32" customFormat="1" ht="60" customHeight="1" x14ac:dyDescent="0.2">
      <c r="A419" s="69" t="s">
        <v>1048</v>
      </c>
      <c r="B419" s="26" t="s">
        <v>1456</v>
      </c>
      <c r="C419" s="27" t="s">
        <v>747</v>
      </c>
      <c r="D419" s="28" t="s">
        <v>103</v>
      </c>
      <c r="E419" s="27" t="s">
        <v>730</v>
      </c>
      <c r="F419" s="29" t="s">
        <v>760</v>
      </c>
      <c r="G419" s="30">
        <v>18000</v>
      </c>
      <c r="H419" s="31"/>
      <c r="I419" s="30">
        <v>25</v>
      </c>
      <c r="J419" s="38"/>
      <c r="K419" s="30">
        <f t="shared" si="404"/>
        <v>516.6</v>
      </c>
      <c r="L419" s="30">
        <f t="shared" si="405"/>
        <v>1277.9999999999998</v>
      </c>
      <c r="M419" s="30">
        <f t="shared" si="406"/>
        <v>198.00000000000003</v>
      </c>
      <c r="N419" s="30">
        <f t="shared" si="407"/>
        <v>547.20000000000005</v>
      </c>
      <c r="O419" s="30">
        <f t="shared" si="408"/>
        <v>1276.2</v>
      </c>
      <c r="P419" s="30"/>
      <c r="Q419" s="30">
        <f t="shared" si="409"/>
        <v>3816</v>
      </c>
      <c r="R419" s="30">
        <f t="shared" si="410"/>
        <v>1088.8000000000002</v>
      </c>
      <c r="S419" s="30">
        <f t="shared" si="411"/>
        <v>2752.2</v>
      </c>
      <c r="T419" s="30">
        <f t="shared" si="412"/>
        <v>16911.2</v>
      </c>
    </row>
    <row r="420" spans="1:20" s="32" customFormat="1" ht="60" customHeight="1" x14ac:dyDescent="0.2">
      <c r="A420" s="69" t="s">
        <v>1049</v>
      </c>
      <c r="B420" s="26" t="s">
        <v>1457</v>
      </c>
      <c r="C420" s="27" t="s">
        <v>747</v>
      </c>
      <c r="D420" s="28" t="s">
        <v>103</v>
      </c>
      <c r="E420" s="27" t="s">
        <v>730</v>
      </c>
      <c r="F420" s="29" t="s">
        <v>760</v>
      </c>
      <c r="G420" s="30">
        <v>18000</v>
      </c>
      <c r="H420" s="31"/>
      <c r="I420" s="30">
        <v>25</v>
      </c>
      <c r="J420" s="38"/>
      <c r="K420" s="30">
        <f t="shared" si="404"/>
        <v>516.6</v>
      </c>
      <c r="L420" s="30">
        <f t="shared" si="405"/>
        <v>1277.9999999999998</v>
      </c>
      <c r="M420" s="30">
        <f t="shared" si="406"/>
        <v>198.00000000000003</v>
      </c>
      <c r="N420" s="30">
        <f t="shared" si="407"/>
        <v>547.20000000000005</v>
      </c>
      <c r="O420" s="30">
        <f t="shared" si="408"/>
        <v>1276.2</v>
      </c>
      <c r="P420" s="30"/>
      <c r="Q420" s="30">
        <f t="shared" si="409"/>
        <v>3816</v>
      </c>
      <c r="R420" s="30">
        <f t="shared" si="410"/>
        <v>1088.8000000000002</v>
      </c>
      <c r="S420" s="30">
        <f t="shared" si="411"/>
        <v>2752.2</v>
      </c>
      <c r="T420" s="30">
        <f t="shared" si="412"/>
        <v>16911.2</v>
      </c>
    </row>
    <row r="421" spans="1:20" s="32" customFormat="1" ht="60" customHeight="1" x14ac:dyDescent="0.2">
      <c r="A421" s="69" t="s">
        <v>1050</v>
      </c>
      <c r="B421" s="40" t="s">
        <v>1495</v>
      </c>
      <c r="C421" s="27" t="s">
        <v>747</v>
      </c>
      <c r="D421" s="28" t="s">
        <v>103</v>
      </c>
      <c r="E421" s="27" t="s">
        <v>730</v>
      </c>
      <c r="F421" s="29" t="s">
        <v>760</v>
      </c>
      <c r="G421" s="30">
        <v>18000</v>
      </c>
      <c r="H421" s="31"/>
      <c r="I421" s="30">
        <v>25</v>
      </c>
      <c r="J421" s="38"/>
      <c r="K421" s="30">
        <f t="shared" ref="K421" si="413">+G421*2.87%</f>
        <v>516.6</v>
      </c>
      <c r="L421" s="30">
        <f t="shared" ref="L421" si="414">+G421*7.1%</f>
        <v>1277.9999999999998</v>
      </c>
      <c r="M421" s="30">
        <f t="shared" ref="M421" si="415">+G421*1.1%</f>
        <v>198.00000000000003</v>
      </c>
      <c r="N421" s="30">
        <f t="shared" ref="N421" si="416">+G421*3.04%</f>
        <v>547.20000000000005</v>
      </c>
      <c r="O421" s="30">
        <f t="shared" ref="O421" si="417">+G421*7.09%</f>
        <v>1276.2</v>
      </c>
      <c r="P421" s="30"/>
      <c r="Q421" s="30">
        <f t="shared" ref="Q421" si="418">+K421+L421+M421+N421+O421+P421</f>
        <v>3816</v>
      </c>
      <c r="R421" s="30">
        <f t="shared" ref="R421" si="419">+K421+H421+N421+P421+I421+J421</f>
        <v>1088.8000000000002</v>
      </c>
      <c r="S421" s="30">
        <f t="shared" ref="S421" si="420">+L421+M421+O421</f>
        <v>2752.2</v>
      </c>
      <c r="T421" s="30">
        <f t="shared" ref="T421" si="421">+G421-R421</f>
        <v>16911.2</v>
      </c>
    </row>
    <row r="422" spans="1:20" s="32" customFormat="1" ht="60" customHeight="1" x14ac:dyDescent="0.2">
      <c r="A422" s="69" t="s">
        <v>1051</v>
      </c>
      <c r="B422" s="26" t="s">
        <v>1484</v>
      </c>
      <c r="C422" s="27" t="s">
        <v>747</v>
      </c>
      <c r="D422" s="28" t="s">
        <v>103</v>
      </c>
      <c r="E422" s="27" t="s">
        <v>730</v>
      </c>
      <c r="F422" s="29" t="s">
        <v>760</v>
      </c>
      <c r="G422" s="30">
        <v>18000</v>
      </c>
      <c r="H422" s="31"/>
      <c r="I422" s="30">
        <v>25</v>
      </c>
      <c r="J422" s="38"/>
      <c r="K422" s="30">
        <f t="shared" ref="K422:K423" si="422">+G422*2.87%</f>
        <v>516.6</v>
      </c>
      <c r="L422" s="30">
        <f t="shared" ref="L422:L423" si="423">+G422*7.1%</f>
        <v>1277.9999999999998</v>
      </c>
      <c r="M422" s="30">
        <f t="shared" ref="M422:M423" si="424">+G422*1.1%</f>
        <v>198.00000000000003</v>
      </c>
      <c r="N422" s="30">
        <f t="shared" ref="N422:N423" si="425">+G422*3.04%</f>
        <v>547.20000000000005</v>
      </c>
      <c r="O422" s="30">
        <f t="shared" ref="O422:O423" si="426">+G422*7.09%</f>
        <v>1276.2</v>
      </c>
      <c r="P422" s="30"/>
      <c r="Q422" s="30">
        <f t="shared" ref="Q422:Q423" si="427">+K422+L422+M422+N422+O422+P422</f>
        <v>3816</v>
      </c>
      <c r="R422" s="30">
        <f t="shared" ref="R422:R423" si="428">+K422+H422+N422+P422+I422+J422</f>
        <v>1088.8000000000002</v>
      </c>
      <c r="S422" s="30">
        <f t="shared" ref="S422:S423" si="429">+L422+M422+O422</f>
        <v>2752.2</v>
      </c>
      <c r="T422" s="30">
        <f t="shared" ref="T422:T423" si="430">+G422-R422</f>
        <v>16911.2</v>
      </c>
    </row>
    <row r="423" spans="1:20" s="32" customFormat="1" ht="60" customHeight="1" x14ac:dyDescent="0.2">
      <c r="A423" s="69" t="s">
        <v>1052</v>
      </c>
      <c r="B423" s="26" t="s">
        <v>1485</v>
      </c>
      <c r="C423" s="27" t="s">
        <v>747</v>
      </c>
      <c r="D423" s="28" t="s">
        <v>103</v>
      </c>
      <c r="E423" s="27" t="s">
        <v>730</v>
      </c>
      <c r="F423" s="29" t="s">
        <v>760</v>
      </c>
      <c r="G423" s="30">
        <v>18000</v>
      </c>
      <c r="H423" s="31"/>
      <c r="I423" s="30">
        <v>25</v>
      </c>
      <c r="J423" s="38"/>
      <c r="K423" s="30">
        <f t="shared" si="422"/>
        <v>516.6</v>
      </c>
      <c r="L423" s="30">
        <f t="shared" si="423"/>
        <v>1277.9999999999998</v>
      </c>
      <c r="M423" s="30">
        <f t="shared" si="424"/>
        <v>198.00000000000003</v>
      </c>
      <c r="N423" s="30">
        <f t="shared" si="425"/>
        <v>547.20000000000005</v>
      </c>
      <c r="O423" s="30">
        <f t="shared" si="426"/>
        <v>1276.2</v>
      </c>
      <c r="P423" s="30"/>
      <c r="Q423" s="30">
        <f t="shared" si="427"/>
        <v>3816</v>
      </c>
      <c r="R423" s="30">
        <f t="shared" si="428"/>
        <v>1088.8000000000002</v>
      </c>
      <c r="S423" s="30">
        <f t="shared" si="429"/>
        <v>2752.2</v>
      </c>
      <c r="T423" s="30">
        <f t="shared" si="430"/>
        <v>16911.2</v>
      </c>
    </row>
    <row r="424" spans="1:20" s="32" customFormat="1" ht="60" customHeight="1" x14ac:dyDescent="0.2">
      <c r="A424" s="69" t="s">
        <v>1053</v>
      </c>
      <c r="B424" s="26" t="s">
        <v>1419</v>
      </c>
      <c r="C424" s="27" t="s">
        <v>749</v>
      </c>
      <c r="D424" s="28" t="s">
        <v>4</v>
      </c>
      <c r="E424" s="27" t="s">
        <v>729</v>
      </c>
      <c r="F424" s="29" t="s">
        <v>760</v>
      </c>
      <c r="G424" s="30">
        <v>25307.1</v>
      </c>
      <c r="H424" s="31"/>
      <c r="I424" s="30">
        <v>25</v>
      </c>
      <c r="J424" s="38"/>
      <c r="K424" s="30">
        <f t="shared" si="360"/>
        <v>726.31376999999998</v>
      </c>
      <c r="L424" s="30">
        <f t="shared" si="361"/>
        <v>1796.8040999999998</v>
      </c>
      <c r="M424" s="30">
        <f t="shared" si="362"/>
        <v>278.37810000000002</v>
      </c>
      <c r="N424" s="30">
        <f t="shared" si="359"/>
        <v>769.33583999999996</v>
      </c>
      <c r="O424" s="30">
        <f t="shared" si="363"/>
        <v>1794.2733900000001</v>
      </c>
      <c r="P424" s="30"/>
      <c r="Q424" s="30">
        <f t="shared" si="364"/>
        <v>5365.1052</v>
      </c>
      <c r="R424" s="30">
        <f t="shared" si="365"/>
        <v>1520.6496099999999</v>
      </c>
      <c r="S424" s="30">
        <f t="shared" si="366"/>
        <v>3869.4555899999996</v>
      </c>
      <c r="T424" s="30">
        <f t="shared" si="367"/>
        <v>23786.450389999998</v>
      </c>
    </row>
    <row r="425" spans="1:20" s="32" customFormat="1" ht="60" customHeight="1" x14ac:dyDescent="0.2">
      <c r="A425" s="69" t="s">
        <v>1054</v>
      </c>
      <c r="B425" s="26" t="s">
        <v>1420</v>
      </c>
      <c r="C425" s="27" t="s">
        <v>749</v>
      </c>
      <c r="D425" s="28" t="s">
        <v>105</v>
      </c>
      <c r="E425" s="27" t="s">
        <v>729</v>
      </c>
      <c r="F425" s="29" t="s">
        <v>760</v>
      </c>
      <c r="G425" s="30">
        <v>35000</v>
      </c>
      <c r="H425" s="31"/>
      <c r="I425" s="30">
        <v>25</v>
      </c>
      <c r="J425" s="38">
        <v>1500</v>
      </c>
      <c r="K425" s="30">
        <f t="shared" si="360"/>
        <v>1004.5</v>
      </c>
      <c r="L425" s="30">
        <f t="shared" si="361"/>
        <v>2485</v>
      </c>
      <c r="M425" s="30">
        <f t="shared" si="362"/>
        <v>385.00000000000006</v>
      </c>
      <c r="N425" s="30">
        <f t="shared" si="359"/>
        <v>1064</v>
      </c>
      <c r="O425" s="30">
        <f t="shared" si="363"/>
        <v>2481.5</v>
      </c>
      <c r="P425" s="30"/>
      <c r="Q425" s="30">
        <f t="shared" si="364"/>
        <v>7420</v>
      </c>
      <c r="R425" s="30">
        <f t="shared" si="365"/>
        <v>3593.5</v>
      </c>
      <c r="S425" s="30">
        <f t="shared" si="366"/>
        <v>5351.5</v>
      </c>
      <c r="T425" s="30">
        <f t="shared" si="367"/>
        <v>31406.5</v>
      </c>
    </row>
    <row r="426" spans="1:20" s="32" customFormat="1" ht="60" customHeight="1" x14ac:dyDescent="0.2">
      <c r="A426" s="69" t="s">
        <v>1055</v>
      </c>
      <c r="B426" s="26" t="s">
        <v>538</v>
      </c>
      <c r="C426" s="27" t="s">
        <v>749</v>
      </c>
      <c r="D426" s="28" t="s">
        <v>763</v>
      </c>
      <c r="E426" s="27" t="s">
        <v>729</v>
      </c>
      <c r="F426" s="29" t="s">
        <v>760</v>
      </c>
      <c r="G426" s="30">
        <v>66000</v>
      </c>
      <c r="H426" s="31">
        <v>4615.76</v>
      </c>
      <c r="I426" s="30">
        <v>25</v>
      </c>
      <c r="J426" s="38"/>
      <c r="K426" s="30">
        <f t="shared" si="360"/>
        <v>1894.2</v>
      </c>
      <c r="L426" s="30">
        <f t="shared" si="361"/>
        <v>4686</v>
      </c>
      <c r="M426" s="30">
        <f t="shared" si="362"/>
        <v>726.00000000000011</v>
      </c>
      <c r="N426" s="30">
        <f t="shared" si="359"/>
        <v>2006.4</v>
      </c>
      <c r="O426" s="30">
        <f t="shared" si="363"/>
        <v>4679.4000000000005</v>
      </c>
      <c r="P426" s="30"/>
      <c r="Q426" s="30">
        <f t="shared" si="364"/>
        <v>13992</v>
      </c>
      <c r="R426" s="30">
        <f t="shared" si="365"/>
        <v>8541.36</v>
      </c>
      <c r="S426" s="30">
        <f t="shared" si="366"/>
        <v>10091.400000000001</v>
      </c>
      <c r="T426" s="30">
        <f t="shared" si="367"/>
        <v>57458.64</v>
      </c>
    </row>
    <row r="427" spans="1:20" s="32" customFormat="1" ht="60" customHeight="1" x14ac:dyDescent="0.2">
      <c r="A427" s="69" t="s">
        <v>1056</v>
      </c>
      <c r="B427" s="26" t="s">
        <v>609</v>
      </c>
      <c r="C427" s="27" t="s">
        <v>750</v>
      </c>
      <c r="D427" s="28" t="s">
        <v>397</v>
      </c>
      <c r="E427" s="27" t="s">
        <v>729</v>
      </c>
      <c r="F427" s="29" t="s">
        <v>760</v>
      </c>
      <c r="G427" s="30">
        <v>45000</v>
      </c>
      <c r="H427" s="31">
        <v>1148.33</v>
      </c>
      <c r="I427" s="30">
        <v>25</v>
      </c>
      <c r="J427" s="38"/>
      <c r="K427" s="30">
        <f t="shared" si="360"/>
        <v>1291.5</v>
      </c>
      <c r="L427" s="30">
        <f t="shared" si="361"/>
        <v>3194.9999999999995</v>
      </c>
      <c r="M427" s="30">
        <f t="shared" si="362"/>
        <v>495.00000000000006</v>
      </c>
      <c r="N427" s="30">
        <f t="shared" si="359"/>
        <v>1368</v>
      </c>
      <c r="O427" s="30">
        <f t="shared" si="363"/>
        <v>3190.5</v>
      </c>
      <c r="P427" s="30"/>
      <c r="Q427" s="30">
        <f t="shared" si="364"/>
        <v>9540</v>
      </c>
      <c r="R427" s="30">
        <f t="shared" si="365"/>
        <v>3832.83</v>
      </c>
      <c r="S427" s="30">
        <f t="shared" si="366"/>
        <v>6880.5</v>
      </c>
      <c r="T427" s="30">
        <f t="shared" si="367"/>
        <v>41167.17</v>
      </c>
    </row>
    <row r="428" spans="1:20" s="32" customFormat="1" ht="60" customHeight="1" x14ac:dyDescent="0.2">
      <c r="A428" s="69" t="s">
        <v>1057</v>
      </c>
      <c r="B428" s="26" t="s">
        <v>144</v>
      </c>
      <c r="C428" s="27" t="s">
        <v>343</v>
      </c>
      <c r="D428" s="28" t="s">
        <v>106</v>
      </c>
      <c r="E428" s="27" t="s">
        <v>729</v>
      </c>
      <c r="F428" s="29" t="s">
        <v>760</v>
      </c>
      <c r="G428" s="30">
        <v>18000</v>
      </c>
      <c r="H428" s="31"/>
      <c r="I428" s="30">
        <v>25</v>
      </c>
      <c r="J428" s="38"/>
      <c r="K428" s="30">
        <f t="shared" si="360"/>
        <v>516.6</v>
      </c>
      <c r="L428" s="30">
        <f t="shared" si="361"/>
        <v>1277.9999999999998</v>
      </c>
      <c r="M428" s="30">
        <f t="shared" si="362"/>
        <v>198.00000000000003</v>
      </c>
      <c r="N428" s="30">
        <f t="shared" si="359"/>
        <v>547.20000000000005</v>
      </c>
      <c r="O428" s="30">
        <f t="shared" si="363"/>
        <v>1276.2</v>
      </c>
      <c r="P428" s="30"/>
      <c r="Q428" s="30">
        <f t="shared" si="364"/>
        <v>3816</v>
      </c>
      <c r="R428" s="30">
        <f t="shared" si="365"/>
        <v>1088.8000000000002</v>
      </c>
      <c r="S428" s="30">
        <f t="shared" si="366"/>
        <v>2752.2</v>
      </c>
      <c r="T428" s="30">
        <f t="shared" si="367"/>
        <v>16911.2</v>
      </c>
    </row>
    <row r="429" spans="1:20" s="32" customFormat="1" ht="60" customHeight="1" x14ac:dyDescent="0.2">
      <c r="A429" s="69" t="s">
        <v>1058</v>
      </c>
      <c r="B429" s="26" t="s">
        <v>1249</v>
      </c>
      <c r="C429" s="27" t="s">
        <v>343</v>
      </c>
      <c r="D429" s="28" t="s">
        <v>1327</v>
      </c>
      <c r="E429" s="27" t="s">
        <v>730</v>
      </c>
      <c r="F429" s="29" t="s">
        <v>760</v>
      </c>
      <c r="G429" s="30">
        <v>18000</v>
      </c>
      <c r="H429" s="31"/>
      <c r="I429" s="30">
        <v>25</v>
      </c>
      <c r="J429" s="38"/>
      <c r="K429" s="30">
        <f>+G429*2.87%</f>
        <v>516.6</v>
      </c>
      <c r="L429" s="30">
        <f>+G429*7.1%</f>
        <v>1277.9999999999998</v>
      </c>
      <c r="M429" s="30">
        <f>+G429*1.1%</f>
        <v>198.00000000000003</v>
      </c>
      <c r="N429" s="30">
        <f>+G429*3.04%</f>
        <v>547.20000000000005</v>
      </c>
      <c r="O429" s="30">
        <f>+G429*7.09%</f>
        <v>1276.2</v>
      </c>
      <c r="P429" s="30"/>
      <c r="Q429" s="30">
        <f>+K429+L429+M429+N429+O429+P429</f>
        <v>3816</v>
      </c>
      <c r="R429" s="30">
        <f>+K429+H429+N429+P429+I429+J429</f>
        <v>1088.8000000000002</v>
      </c>
      <c r="S429" s="30">
        <f>+L429+M429+O429</f>
        <v>2752.2</v>
      </c>
      <c r="T429" s="30">
        <f>+G429-R429</f>
        <v>16911.2</v>
      </c>
    </row>
    <row r="430" spans="1:20" s="32" customFormat="1" ht="60" customHeight="1" x14ac:dyDescent="0.2">
      <c r="A430" s="69" t="s">
        <v>1059</v>
      </c>
      <c r="B430" s="26" t="s">
        <v>329</v>
      </c>
      <c r="C430" s="27" t="s">
        <v>343</v>
      </c>
      <c r="D430" s="28" t="s">
        <v>330</v>
      </c>
      <c r="E430" s="27" t="s">
        <v>729</v>
      </c>
      <c r="F430" s="29" t="s">
        <v>760</v>
      </c>
      <c r="G430" s="30">
        <v>37950</v>
      </c>
      <c r="H430" s="31">
        <v>153.32</v>
      </c>
      <c r="I430" s="30">
        <v>25</v>
      </c>
      <c r="J430" s="38"/>
      <c r="K430" s="30">
        <f t="shared" si="360"/>
        <v>1089.165</v>
      </c>
      <c r="L430" s="30">
        <f t="shared" si="361"/>
        <v>2694.45</v>
      </c>
      <c r="M430" s="30">
        <f t="shared" si="362"/>
        <v>417.45000000000005</v>
      </c>
      <c r="N430" s="30">
        <f t="shared" si="359"/>
        <v>1153.68</v>
      </c>
      <c r="O430" s="30">
        <f t="shared" si="363"/>
        <v>2690.6550000000002</v>
      </c>
      <c r="P430" s="30"/>
      <c r="Q430" s="30">
        <f t="shared" si="364"/>
        <v>8045.4</v>
      </c>
      <c r="R430" s="30">
        <f t="shared" si="365"/>
        <v>2421.165</v>
      </c>
      <c r="S430" s="30">
        <f t="shared" si="366"/>
        <v>5802.5550000000003</v>
      </c>
      <c r="T430" s="30">
        <f t="shared" si="367"/>
        <v>35528.834999999999</v>
      </c>
    </row>
    <row r="431" spans="1:20" s="32" customFormat="1" ht="60" customHeight="1" x14ac:dyDescent="0.2">
      <c r="A431" s="69" t="s">
        <v>1060</v>
      </c>
      <c r="B431" s="26" t="s">
        <v>398</v>
      </c>
      <c r="C431" s="27" t="s">
        <v>343</v>
      </c>
      <c r="D431" s="28" t="s">
        <v>8</v>
      </c>
      <c r="E431" s="27" t="s">
        <v>729</v>
      </c>
      <c r="F431" s="29" t="s">
        <v>760</v>
      </c>
      <c r="G431" s="30">
        <v>31938.38</v>
      </c>
      <c r="H431" s="31"/>
      <c r="I431" s="30">
        <v>25</v>
      </c>
      <c r="J431" s="38"/>
      <c r="K431" s="30">
        <f t="shared" si="360"/>
        <v>916.63150600000006</v>
      </c>
      <c r="L431" s="30">
        <f t="shared" si="361"/>
        <v>2267.6249800000001</v>
      </c>
      <c r="M431" s="30">
        <f t="shared" si="362"/>
        <v>351.32218000000006</v>
      </c>
      <c r="N431" s="30">
        <f t="shared" si="359"/>
        <v>970.92675200000008</v>
      </c>
      <c r="O431" s="30">
        <f t="shared" si="363"/>
        <v>2264.4311420000004</v>
      </c>
      <c r="P431" s="30"/>
      <c r="Q431" s="30">
        <f t="shared" si="364"/>
        <v>6770.936560000001</v>
      </c>
      <c r="R431" s="30">
        <f t="shared" si="365"/>
        <v>1912.558258</v>
      </c>
      <c r="S431" s="30">
        <f t="shared" si="366"/>
        <v>4883.378302000001</v>
      </c>
      <c r="T431" s="30">
        <f t="shared" si="367"/>
        <v>30025.821742</v>
      </c>
    </row>
    <row r="432" spans="1:20" s="32" customFormat="1" ht="60" customHeight="1" x14ac:dyDescent="0.2">
      <c r="A432" s="69" t="s">
        <v>1061</v>
      </c>
      <c r="B432" s="26" t="s">
        <v>435</v>
      </c>
      <c r="C432" s="27" t="s">
        <v>343</v>
      </c>
      <c r="D432" s="28" t="s">
        <v>108</v>
      </c>
      <c r="E432" s="27" t="s">
        <v>729</v>
      </c>
      <c r="F432" s="29" t="s">
        <v>760</v>
      </c>
      <c r="G432" s="30">
        <v>21584.06</v>
      </c>
      <c r="H432" s="31"/>
      <c r="I432" s="30">
        <v>25</v>
      </c>
      <c r="J432" s="38"/>
      <c r="K432" s="30">
        <f t="shared" si="360"/>
        <v>619.46252200000004</v>
      </c>
      <c r="L432" s="30">
        <f t="shared" si="361"/>
        <v>1532.4682599999999</v>
      </c>
      <c r="M432" s="30">
        <f t="shared" si="362"/>
        <v>237.42466000000005</v>
      </c>
      <c r="N432" s="30">
        <f t="shared" si="359"/>
        <v>656.15542400000004</v>
      </c>
      <c r="O432" s="30">
        <f t="shared" si="363"/>
        <v>1530.3098540000001</v>
      </c>
      <c r="P432" s="30"/>
      <c r="Q432" s="30">
        <f t="shared" si="364"/>
        <v>4575.8207199999997</v>
      </c>
      <c r="R432" s="30">
        <f t="shared" si="365"/>
        <v>1300.6179460000001</v>
      </c>
      <c r="S432" s="30">
        <f t="shared" si="366"/>
        <v>3300.2027740000003</v>
      </c>
      <c r="T432" s="30">
        <f t="shared" si="367"/>
        <v>20283.442054000003</v>
      </c>
    </row>
    <row r="433" spans="1:20" s="32" customFormat="1" ht="60" customHeight="1" x14ac:dyDescent="0.2">
      <c r="A433" s="69" t="s">
        <v>1062</v>
      </c>
      <c r="B433" s="26" t="s">
        <v>145</v>
      </c>
      <c r="C433" s="27" t="s">
        <v>343</v>
      </c>
      <c r="D433" s="28" t="s">
        <v>108</v>
      </c>
      <c r="E433" s="27" t="s">
        <v>729</v>
      </c>
      <c r="F433" s="29" t="s">
        <v>760</v>
      </c>
      <c r="G433" s="30">
        <v>21584.06</v>
      </c>
      <c r="H433" s="31"/>
      <c r="I433" s="30">
        <v>25</v>
      </c>
      <c r="J433" s="38"/>
      <c r="K433" s="30">
        <f t="shared" si="360"/>
        <v>619.46252200000004</v>
      </c>
      <c r="L433" s="30">
        <f t="shared" si="361"/>
        <v>1532.4682599999999</v>
      </c>
      <c r="M433" s="30">
        <f t="shared" si="362"/>
        <v>237.42466000000005</v>
      </c>
      <c r="N433" s="30">
        <f t="shared" si="359"/>
        <v>656.15542400000004</v>
      </c>
      <c r="O433" s="30">
        <f t="shared" si="363"/>
        <v>1530.3098540000001</v>
      </c>
      <c r="P433" s="30"/>
      <c r="Q433" s="30">
        <f t="shared" si="364"/>
        <v>4575.8207199999997</v>
      </c>
      <c r="R433" s="30">
        <f t="shared" si="365"/>
        <v>1300.6179460000001</v>
      </c>
      <c r="S433" s="30">
        <f t="shared" si="366"/>
        <v>3300.2027740000003</v>
      </c>
      <c r="T433" s="30">
        <f t="shared" si="367"/>
        <v>20283.442054000003</v>
      </c>
    </row>
    <row r="434" spans="1:20" s="32" customFormat="1" ht="60" customHeight="1" x14ac:dyDescent="0.2">
      <c r="A434" s="69" t="s">
        <v>1063</v>
      </c>
      <c r="B434" s="26" t="s">
        <v>0</v>
      </c>
      <c r="C434" s="27" t="s">
        <v>343</v>
      </c>
      <c r="D434" s="28" t="s">
        <v>115</v>
      </c>
      <c r="E434" s="27" t="s">
        <v>729</v>
      </c>
      <c r="F434" s="29" t="s">
        <v>760</v>
      </c>
      <c r="G434" s="30">
        <v>40353.5</v>
      </c>
      <c r="H434" s="31">
        <v>290.02</v>
      </c>
      <c r="I434" s="30">
        <v>25</v>
      </c>
      <c r="J434" s="38"/>
      <c r="K434" s="30">
        <f t="shared" si="360"/>
        <v>1158.14545</v>
      </c>
      <c r="L434" s="30">
        <f t="shared" si="361"/>
        <v>2865.0984999999996</v>
      </c>
      <c r="M434" s="30">
        <f t="shared" si="362"/>
        <v>443.88850000000002</v>
      </c>
      <c r="N434" s="30">
        <f t="shared" si="359"/>
        <v>1226.7464</v>
      </c>
      <c r="O434" s="30">
        <f t="shared" si="363"/>
        <v>2861.0631500000004</v>
      </c>
      <c r="P434" s="30">
        <v>1512</v>
      </c>
      <c r="Q434" s="30">
        <f t="shared" si="364"/>
        <v>10066.941999999999</v>
      </c>
      <c r="R434" s="30">
        <f t="shared" si="365"/>
        <v>4211.9118500000004</v>
      </c>
      <c r="S434" s="30">
        <f t="shared" si="366"/>
        <v>6170.05015</v>
      </c>
      <c r="T434" s="30">
        <f t="shared" si="367"/>
        <v>36141.588149999996</v>
      </c>
    </row>
    <row r="435" spans="1:20" s="32" customFormat="1" ht="60" customHeight="1" x14ac:dyDescent="0.2">
      <c r="A435" s="69" t="s">
        <v>1064</v>
      </c>
      <c r="B435" s="26" t="s">
        <v>221</v>
      </c>
      <c r="C435" s="27" t="s">
        <v>343</v>
      </c>
      <c r="D435" s="28" t="s">
        <v>127</v>
      </c>
      <c r="E435" s="27" t="s">
        <v>730</v>
      </c>
      <c r="F435" s="29" t="s">
        <v>760</v>
      </c>
      <c r="G435" s="30">
        <v>39278.25</v>
      </c>
      <c r="H435" s="31">
        <v>340.79</v>
      </c>
      <c r="I435" s="30">
        <v>25</v>
      </c>
      <c r="J435" s="38"/>
      <c r="K435" s="30">
        <f t="shared" si="360"/>
        <v>1127.2857750000001</v>
      </c>
      <c r="L435" s="30">
        <f t="shared" si="361"/>
        <v>2788.7557499999998</v>
      </c>
      <c r="M435" s="30">
        <f t="shared" si="362"/>
        <v>432.06075000000004</v>
      </c>
      <c r="N435" s="30">
        <f t="shared" si="359"/>
        <v>1194.0588</v>
      </c>
      <c r="O435" s="30">
        <f t="shared" si="363"/>
        <v>2784.8279250000001</v>
      </c>
      <c r="P435" s="30"/>
      <c r="Q435" s="30">
        <f t="shared" si="364"/>
        <v>8326.9889999999996</v>
      </c>
      <c r="R435" s="30">
        <f t="shared" si="365"/>
        <v>2687.134575</v>
      </c>
      <c r="S435" s="30">
        <f t="shared" si="366"/>
        <v>6005.6444250000004</v>
      </c>
      <c r="T435" s="30">
        <f t="shared" si="367"/>
        <v>36591.115424999996</v>
      </c>
    </row>
    <row r="436" spans="1:20" s="32" customFormat="1" ht="60" customHeight="1" x14ac:dyDescent="0.2">
      <c r="A436" s="69" t="s">
        <v>1065</v>
      </c>
      <c r="B436" s="26" t="s">
        <v>222</v>
      </c>
      <c r="C436" s="27" t="s">
        <v>343</v>
      </c>
      <c r="D436" s="28" t="s">
        <v>127</v>
      </c>
      <c r="E436" s="27" t="s">
        <v>729</v>
      </c>
      <c r="F436" s="29" t="s">
        <v>760</v>
      </c>
      <c r="G436" s="30">
        <v>39278.25</v>
      </c>
      <c r="H436" s="31">
        <v>340.79</v>
      </c>
      <c r="I436" s="30">
        <v>25</v>
      </c>
      <c r="J436" s="38"/>
      <c r="K436" s="30">
        <f t="shared" si="360"/>
        <v>1127.2857750000001</v>
      </c>
      <c r="L436" s="30">
        <f t="shared" si="361"/>
        <v>2788.7557499999998</v>
      </c>
      <c r="M436" s="30">
        <f t="shared" si="362"/>
        <v>432.06075000000004</v>
      </c>
      <c r="N436" s="30">
        <f t="shared" si="359"/>
        <v>1194.0588</v>
      </c>
      <c r="O436" s="30">
        <f t="shared" si="363"/>
        <v>2784.8279250000001</v>
      </c>
      <c r="P436" s="30"/>
      <c r="Q436" s="30">
        <f t="shared" si="364"/>
        <v>8326.9889999999996</v>
      </c>
      <c r="R436" s="30">
        <f t="shared" si="365"/>
        <v>2687.134575</v>
      </c>
      <c r="S436" s="30">
        <f t="shared" si="366"/>
        <v>6005.6444250000004</v>
      </c>
      <c r="T436" s="30">
        <f t="shared" si="367"/>
        <v>36591.115424999996</v>
      </c>
    </row>
    <row r="437" spans="1:20" s="32" customFormat="1" ht="60" customHeight="1" x14ac:dyDescent="0.2">
      <c r="A437" s="69" t="s">
        <v>1066</v>
      </c>
      <c r="B437" s="26" t="s">
        <v>146</v>
      </c>
      <c r="C437" s="27" t="s">
        <v>343</v>
      </c>
      <c r="D437" s="28" t="s">
        <v>377</v>
      </c>
      <c r="E437" s="27" t="s">
        <v>729</v>
      </c>
      <c r="F437" s="29" t="s">
        <v>760</v>
      </c>
      <c r="G437" s="30">
        <v>42693.75</v>
      </c>
      <c r="H437" s="31">
        <v>822.83</v>
      </c>
      <c r="I437" s="30">
        <v>25</v>
      </c>
      <c r="J437" s="38">
        <v>1500</v>
      </c>
      <c r="K437" s="30">
        <f t="shared" si="360"/>
        <v>1225.3106250000001</v>
      </c>
      <c r="L437" s="30">
        <f t="shared" si="361"/>
        <v>3031.2562499999999</v>
      </c>
      <c r="M437" s="30">
        <f t="shared" si="362"/>
        <v>469.63125000000002</v>
      </c>
      <c r="N437" s="30">
        <f t="shared" si="359"/>
        <v>1297.8900000000001</v>
      </c>
      <c r="O437" s="30">
        <f t="shared" si="363"/>
        <v>3026.9868750000001</v>
      </c>
      <c r="P437" s="30"/>
      <c r="Q437" s="30">
        <f t="shared" si="364"/>
        <v>9051.0750000000007</v>
      </c>
      <c r="R437" s="30">
        <f t="shared" si="365"/>
        <v>4871.0306250000003</v>
      </c>
      <c r="S437" s="30">
        <f t="shared" si="366"/>
        <v>6527.8743749999994</v>
      </c>
      <c r="T437" s="30">
        <f t="shared" si="367"/>
        <v>37822.719375000001</v>
      </c>
    </row>
    <row r="438" spans="1:20" s="32" customFormat="1" ht="60" customHeight="1" x14ac:dyDescent="0.2">
      <c r="A438" s="69" t="s">
        <v>1067</v>
      </c>
      <c r="B438" s="26" t="s">
        <v>316</v>
      </c>
      <c r="C438" s="27" t="s">
        <v>343</v>
      </c>
      <c r="D438" s="28" t="s">
        <v>116</v>
      </c>
      <c r="E438" s="27" t="s">
        <v>730</v>
      </c>
      <c r="F438" s="29" t="s">
        <v>760</v>
      </c>
      <c r="G438" s="30">
        <v>37950</v>
      </c>
      <c r="H438" s="31">
        <v>153.32</v>
      </c>
      <c r="I438" s="30">
        <v>25</v>
      </c>
      <c r="J438" s="38">
        <v>2000</v>
      </c>
      <c r="K438" s="30">
        <f t="shared" si="360"/>
        <v>1089.165</v>
      </c>
      <c r="L438" s="30">
        <f t="shared" si="361"/>
        <v>2694.45</v>
      </c>
      <c r="M438" s="30">
        <f t="shared" si="362"/>
        <v>417.45000000000005</v>
      </c>
      <c r="N438" s="30">
        <f t="shared" si="359"/>
        <v>1153.68</v>
      </c>
      <c r="O438" s="30">
        <f t="shared" si="363"/>
        <v>2690.6550000000002</v>
      </c>
      <c r="P438" s="30"/>
      <c r="Q438" s="30">
        <f t="shared" si="364"/>
        <v>8045.4</v>
      </c>
      <c r="R438" s="30">
        <f t="shared" si="365"/>
        <v>4421.165</v>
      </c>
      <c r="S438" s="30">
        <f t="shared" si="366"/>
        <v>5802.5550000000003</v>
      </c>
      <c r="T438" s="30">
        <f t="shared" si="367"/>
        <v>33528.834999999999</v>
      </c>
    </row>
    <row r="439" spans="1:20" s="32" customFormat="1" ht="60" customHeight="1" x14ac:dyDescent="0.2">
      <c r="A439" s="69" t="s">
        <v>1068</v>
      </c>
      <c r="B439" s="26" t="s">
        <v>436</v>
      </c>
      <c r="C439" s="27" t="s">
        <v>343</v>
      </c>
      <c r="D439" s="28" t="s">
        <v>8</v>
      </c>
      <c r="E439" s="27" t="s">
        <v>729</v>
      </c>
      <c r="F439" s="29" t="s">
        <v>760</v>
      </c>
      <c r="G439" s="30">
        <v>27078.19</v>
      </c>
      <c r="H439" s="31"/>
      <c r="I439" s="30">
        <v>25</v>
      </c>
      <c r="J439" s="38"/>
      <c r="K439" s="30">
        <f t="shared" si="360"/>
        <v>777.14405299999999</v>
      </c>
      <c r="L439" s="30">
        <f t="shared" si="361"/>
        <v>1922.5514899999998</v>
      </c>
      <c r="M439" s="30">
        <f t="shared" si="362"/>
        <v>297.86009000000001</v>
      </c>
      <c r="N439" s="30">
        <f t="shared" si="359"/>
        <v>823.17697599999997</v>
      </c>
      <c r="O439" s="30">
        <f t="shared" si="363"/>
        <v>1919.8436710000001</v>
      </c>
      <c r="P439" s="30"/>
      <c r="Q439" s="30">
        <f t="shared" si="364"/>
        <v>5740.5762799999993</v>
      </c>
      <c r="R439" s="30">
        <f t="shared" si="365"/>
        <v>1625.321029</v>
      </c>
      <c r="S439" s="30">
        <f t="shared" si="366"/>
        <v>4140.2552510000005</v>
      </c>
      <c r="T439" s="30">
        <f t="shared" si="367"/>
        <v>25452.868971</v>
      </c>
    </row>
    <row r="440" spans="1:20" s="32" customFormat="1" ht="60" customHeight="1" x14ac:dyDescent="0.2">
      <c r="A440" s="69" t="s">
        <v>1069</v>
      </c>
      <c r="B440" s="26" t="s">
        <v>223</v>
      </c>
      <c r="C440" s="27" t="s">
        <v>343</v>
      </c>
      <c r="D440" s="28" t="s">
        <v>292</v>
      </c>
      <c r="E440" s="27" t="s">
        <v>729</v>
      </c>
      <c r="F440" s="29" t="s">
        <v>760</v>
      </c>
      <c r="G440" s="30">
        <v>42693.75</v>
      </c>
      <c r="H440" s="31">
        <v>822.83</v>
      </c>
      <c r="I440" s="30">
        <v>25</v>
      </c>
      <c r="J440" s="38"/>
      <c r="K440" s="30">
        <f t="shared" si="360"/>
        <v>1225.3106250000001</v>
      </c>
      <c r="L440" s="30">
        <f t="shared" si="361"/>
        <v>3031.2562499999999</v>
      </c>
      <c r="M440" s="30">
        <f t="shared" si="362"/>
        <v>469.63125000000002</v>
      </c>
      <c r="N440" s="30">
        <f t="shared" si="359"/>
        <v>1297.8900000000001</v>
      </c>
      <c r="O440" s="30">
        <f t="shared" si="363"/>
        <v>3026.9868750000001</v>
      </c>
      <c r="P440" s="30"/>
      <c r="Q440" s="30">
        <f t="shared" si="364"/>
        <v>9051.0750000000007</v>
      </c>
      <c r="R440" s="30">
        <f t="shared" si="365"/>
        <v>3371.0306250000003</v>
      </c>
      <c r="S440" s="30">
        <f t="shared" si="366"/>
        <v>6527.8743749999994</v>
      </c>
      <c r="T440" s="30">
        <f t="shared" si="367"/>
        <v>39322.719375000001</v>
      </c>
    </row>
    <row r="441" spans="1:20" s="32" customFormat="1" ht="60" customHeight="1" x14ac:dyDescent="0.2">
      <c r="A441" s="69" t="s">
        <v>1070</v>
      </c>
      <c r="B441" s="26" t="s">
        <v>438</v>
      </c>
      <c r="C441" s="27" t="s">
        <v>343</v>
      </c>
      <c r="D441" s="28" t="s">
        <v>8</v>
      </c>
      <c r="E441" s="27" t="s">
        <v>729</v>
      </c>
      <c r="F441" s="29" t="s">
        <v>760</v>
      </c>
      <c r="G441" s="30">
        <v>31908.19</v>
      </c>
      <c r="H441" s="31">
        <v>2000</v>
      </c>
      <c r="I441" s="30">
        <v>25</v>
      </c>
      <c r="J441" s="38"/>
      <c r="K441" s="30">
        <f t="shared" si="360"/>
        <v>915.76505299999997</v>
      </c>
      <c r="L441" s="30">
        <f t="shared" si="361"/>
        <v>2265.4814899999997</v>
      </c>
      <c r="M441" s="30">
        <f t="shared" si="362"/>
        <v>350.99009000000001</v>
      </c>
      <c r="N441" s="30">
        <f t="shared" si="359"/>
        <v>970.00897599999996</v>
      </c>
      <c r="O441" s="30">
        <f t="shared" si="363"/>
        <v>2262.2906710000002</v>
      </c>
      <c r="P441" s="30"/>
      <c r="Q441" s="30">
        <f t="shared" si="364"/>
        <v>6764.5362800000003</v>
      </c>
      <c r="R441" s="30">
        <f t="shared" si="365"/>
        <v>3910.7740290000002</v>
      </c>
      <c r="S441" s="30">
        <f t="shared" si="366"/>
        <v>4878.7622510000001</v>
      </c>
      <c r="T441" s="30">
        <f t="shared" si="367"/>
        <v>27997.415970999999</v>
      </c>
    </row>
    <row r="442" spans="1:20" s="32" customFormat="1" ht="60" customHeight="1" x14ac:dyDescent="0.2">
      <c r="A442" s="69" t="s">
        <v>1071</v>
      </c>
      <c r="B442" s="26" t="s">
        <v>147</v>
      </c>
      <c r="C442" s="27" t="s">
        <v>343</v>
      </c>
      <c r="D442" s="28" t="s">
        <v>124</v>
      </c>
      <c r="E442" s="27" t="s">
        <v>729</v>
      </c>
      <c r="F442" s="29" t="s">
        <v>760</v>
      </c>
      <c r="G442" s="30">
        <v>33508.129999999997</v>
      </c>
      <c r="H442" s="31"/>
      <c r="I442" s="30">
        <v>25</v>
      </c>
      <c r="J442" s="38"/>
      <c r="K442" s="30">
        <f t="shared" si="360"/>
        <v>961.68333099999995</v>
      </c>
      <c r="L442" s="30">
        <f t="shared" si="361"/>
        <v>2379.0772299999994</v>
      </c>
      <c r="M442" s="30">
        <f t="shared" si="362"/>
        <v>368.58942999999999</v>
      </c>
      <c r="N442" s="30">
        <f t="shared" si="359"/>
        <v>1018.6471519999999</v>
      </c>
      <c r="O442" s="30">
        <f t="shared" si="363"/>
        <v>2375.7264169999999</v>
      </c>
      <c r="P442" s="30"/>
      <c r="Q442" s="30">
        <f t="shared" si="364"/>
        <v>7103.7235599999985</v>
      </c>
      <c r="R442" s="30">
        <f t="shared" si="365"/>
        <v>2005.3304829999997</v>
      </c>
      <c r="S442" s="30">
        <f t="shared" si="366"/>
        <v>5123.3930769999988</v>
      </c>
      <c r="T442" s="30">
        <f t="shared" si="367"/>
        <v>31502.799516999999</v>
      </c>
    </row>
    <row r="443" spans="1:20" s="32" customFormat="1" ht="60" customHeight="1" x14ac:dyDescent="0.2">
      <c r="A443" s="69" t="s">
        <v>1072</v>
      </c>
      <c r="B443" s="26" t="s">
        <v>1</v>
      </c>
      <c r="C443" s="27" t="s">
        <v>343</v>
      </c>
      <c r="D443" s="28" t="s">
        <v>127</v>
      </c>
      <c r="E443" s="27" t="s">
        <v>729</v>
      </c>
      <c r="F443" s="29" t="s">
        <v>760</v>
      </c>
      <c r="G443" s="30">
        <v>38740.629999999997</v>
      </c>
      <c r="H443" s="31">
        <v>264.91000000000003</v>
      </c>
      <c r="I443" s="30">
        <v>25</v>
      </c>
      <c r="J443" s="38">
        <v>1500</v>
      </c>
      <c r="K443" s="30">
        <f t="shared" si="360"/>
        <v>1111.8560809999999</v>
      </c>
      <c r="L443" s="30">
        <f t="shared" si="361"/>
        <v>2750.5847299999996</v>
      </c>
      <c r="M443" s="30">
        <f t="shared" si="362"/>
        <v>426.14693</v>
      </c>
      <c r="N443" s="30">
        <f t="shared" si="359"/>
        <v>1177.715152</v>
      </c>
      <c r="O443" s="30">
        <f t="shared" si="363"/>
        <v>2746.7106669999998</v>
      </c>
      <c r="P443" s="30"/>
      <c r="Q443" s="30">
        <f t="shared" si="364"/>
        <v>8213.0135599999994</v>
      </c>
      <c r="R443" s="30">
        <f t="shared" si="365"/>
        <v>4079.481233</v>
      </c>
      <c r="S443" s="30">
        <f t="shared" si="366"/>
        <v>5923.4423269999988</v>
      </c>
      <c r="T443" s="30">
        <f t="shared" si="367"/>
        <v>34661.148766999999</v>
      </c>
    </row>
    <row r="444" spans="1:20" s="32" customFormat="1" ht="60" customHeight="1" x14ac:dyDescent="0.2">
      <c r="A444" s="69" t="s">
        <v>1073</v>
      </c>
      <c r="B444" s="26" t="s">
        <v>2</v>
      </c>
      <c r="C444" s="27" t="s">
        <v>343</v>
      </c>
      <c r="D444" s="28" t="s">
        <v>127</v>
      </c>
      <c r="E444" s="27" t="s">
        <v>729</v>
      </c>
      <c r="F444" s="29" t="s">
        <v>760</v>
      </c>
      <c r="G444" s="30">
        <v>38740.629999999997</v>
      </c>
      <c r="H444" s="31">
        <v>62.39</v>
      </c>
      <c r="I444" s="30">
        <v>25</v>
      </c>
      <c r="J444" s="38"/>
      <c r="K444" s="30">
        <f t="shared" si="360"/>
        <v>1111.8560809999999</v>
      </c>
      <c r="L444" s="30">
        <f t="shared" si="361"/>
        <v>2750.5847299999996</v>
      </c>
      <c r="M444" s="30">
        <f t="shared" si="362"/>
        <v>426.14693</v>
      </c>
      <c r="N444" s="30">
        <f t="shared" si="359"/>
        <v>1177.715152</v>
      </c>
      <c r="O444" s="30">
        <f t="shared" si="363"/>
        <v>2746.7106669999998</v>
      </c>
      <c r="P444" s="30">
        <v>1512</v>
      </c>
      <c r="Q444" s="30">
        <f t="shared" si="364"/>
        <v>9725.0135599999994</v>
      </c>
      <c r="R444" s="30">
        <f t="shared" si="365"/>
        <v>3888.961233</v>
      </c>
      <c r="S444" s="30">
        <f t="shared" si="366"/>
        <v>5923.4423269999988</v>
      </c>
      <c r="T444" s="30">
        <f t="shared" si="367"/>
        <v>34851.668766999996</v>
      </c>
    </row>
    <row r="445" spans="1:20" s="32" customFormat="1" ht="60" customHeight="1" x14ac:dyDescent="0.2">
      <c r="A445" s="69" t="s">
        <v>1074</v>
      </c>
      <c r="B445" s="26" t="s">
        <v>224</v>
      </c>
      <c r="C445" s="27" t="s">
        <v>343</v>
      </c>
      <c r="D445" s="28" t="s">
        <v>8</v>
      </c>
      <c r="E445" s="27" t="s">
        <v>730</v>
      </c>
      <c r="F445" s="29" t="s">
        <v>760</v>
      </c>
      <c r="G445" s="30">
        <v>25502.400000000001</v>
      </c>
      <c r="H445" s="31"/>
      <c r="I445" s="30">
        <v>25</v>
      </c>
      <c r="J445" s="38"/>
      <c r="K445" s="30">
        <f t="shared" si="360"/>
        <v>731.91888000000006</v>
      </c>
      <c r="L445" s="30">
        <f t="shared" si="361"/>
        <v>1810.6704</v>
      </c>
      <c r="M445" s="30">
        <f t="shared" si="362"/>
        <v>280.52640000000002</v>
      </c>
      <c r="N445" s="30">
        <f t="shared" si="359"/>
        <v>775.27296000000001</v>
      </c>
      <c r="O445" s="30">
        <f t="shared" si="363"/>
        <v>1808.1201600000002</v>
      </c>
      <c r="P445" s="30"/>
      <c r="Q445" s="30">
        <f t="shared" si="364"/>
        <v>5406.5088000000005</v>
      </c>
      <c r="R445" s="30">
        <f t="shared" si="365"/>
        <v>1532.19184</v>
      </c>
      <c r="S445" s="30">
        <f t="shared" si="366"/>
        <v>3899.3169600000001</v>
      </c>
      <c r="T445" s="30">
        <f t="shared" si="367"/>
        <v>23970.208160000002</v>
      </c>
    </row>
    <row r="446" spans="1:20" s="32" customFormat="1" ht="60" customHeight="1" x14ac:dyDescent="0.2">
      <c r="A446" s="69" t="s">
        <v>1075</v>
      </c>
      <c r="B446" s="26" t="s">
        <v>225</v>
      </c>
      <c r="C446" s="27" t="s">
        <v>343</v>
      </c>
      <c r="D446" s="28" t="s">
        <v>8</v>
      </c>
      <c r="E446" s="27" t="s">
        <v>729</v>
      </c>
      <c r="F446" s="29" t="s">
        <v>760</v>
      </c>
      <c r="G446" s="30">
        <v>25502.400000000001</v>
      </c>
      <c r="H446" s="31"/>
      <c r="I446" s="30">
        <v>25</v>
      </c>
      <c r="J446" s="38"/>
      <c r="K446" s="30">
        <f t="shared" si="360"/>
        <v>731.91888000000006</v>
      </c>
      <c r="L446" s="30">
        <f t="shared" si="361"/>
        <v>1810.6704</v>
      </c>
      <c r="M446" s="30">
        <f t="shared" si="362"/>
        <v>280.52640000000002</v>
      </c>
      <c r="N446" s="30">
        <f t="shared" si="359"/>
        <v>775.27296000000001</v>
      </c>
      <c r="O446" s="30">
        <f t="shared" si="363"/>
        <v>1808.1201600000002</v>
      </c>
      <c r="P446" s="30"/>
      <c r="Q446" s="30">
        <f t="shared" si="364"/>
        <v>5406.5088000000005</v>
      </c>
      <c r="R446" s="30">
        <f t="shared" si="365"/>
        <v>1532.19184</v>
      </c>
      <c r="S446" s="30">
        <f t="shared" si="366"/>
        <v>3899.3169600000001</v>
      </c>
      <c r="T446" s="30">
        <f t="shared" si="367"/>
        <v>23970.208160000002</v>
      </c>
    </row>
    <row r="447" spans="1:20" s="32" customFormat="1" ht="60" customHeight="1" x14ac:dyDescent="0.2">
      <c r="A447" s="69" t="s">
        <v>1076</v>
      </c>
      <c r="B447" s="26" t="s">
        <v>226</v>
      </c>
      <c r="C447" s="27" t="s">
        <v>343</v>
      </c>
      <c r="D447" s="28" t="s">
        <v>8</v>
      </c>
      <c r="E447" s="27" t="s">
        <v>729</v>
      </c>
      <c r="F447" s="29" t="s">
        <v>760</v>
      </c>
      <c r="G447" s="30">
        <v>22264</v>
      </c>
      <c r="H447" s="31"/>
      <c r="I447" s="30">
        <v>25</v>
      </c>
      <c r="J447" s="38"/>
      <c r="K447" s="30">
        <f t="shared" si="360"/>
        <v>638.97680000000003</v>
      </c>
      <c r="L447" s="30">
        <f t="shared" si="361"/>
        <v>1580.7439999999999</v>
      </c>
      <c r="M447" s="30">
        <f t="shared" si="362"/>
        <v>244.90400000000002</v>
      </c>
      <c r="N447" s="30">
        <f t="shared" si="359"/>
        <v>676.82560000000001</v>
      </c>
      <c r="O447" s="30">
        <f t="shared" si="363"/>
        <v>1578.5176000000001</v>
      </c>
      <c r="P447" s="30"/>
      <c r="Q447" s="30">
        <f t="shared" si="364"/>
        <v>4719.9680000000008</v>
      </c>
      <c r="R447" s="30">
        <f t="shared" si="365"/>
        <v>1340.8024</v>
      </c>
      <c r="S447" s="30">
        <f t="shared" si="366"/>
        <v>3404.1656000000003</v>
      </c>
      <c r="T447" s="30">
        <f t="shared" si="367"/>
        <v>20923.1976</v>
      </c>
    </row>
    <row r="448" spans="1:20" s="32" customFormat="1" ht="60" customHeight="1" x14ac:dyDescent="0.2">
      <c r="A448" s="69" t="s">
        <v>1077</v>
      </c>
      <c r="B448" s="26" t="s">
        <v>148</v>
      </c>
      <c r="C448" s="27" t="s">
        <v>343</v>
      </c>
      <c r="D448" s="28" t="s">
        <v>117</v>
      </c>
      <c r="E448" s="27" t="s">
        <v>729</v>
      </c>
      <c r="F448" s="29" t="s">
        <v>760</v>
      </c>
      <c r="G448" s="30">
        <v>18000</v>
      </c>
      <c r="H448" s="31"/>
      <c r="I448" s="30">
        <v>25</v>
      </c>
      <c r="J448" s="38"/>
      <c r="K448" s="30">
        <f t="shared" si="360"/>
        <v>516.6</v>
      </c>
      <c r="L448" s="30">
        <f t="shared" si="361"/>
        <v>1277.9999999999998</v>
      </c>
      <c r="M448" s="30">
        <f t="shared" si="362"/>
        <v>198.00000000000003</v>
      </c>
      <c r="N448" s="30">
        <f t="shared" si="359"/>
        <v>547.20000000000005</v>
      </c>
      <c r="O448" s="30">
        <f t="shared" si="363"/>
        <v>1276.2</v>
      </c>
      <c r="P448" s="30"/>
      <c r="Q448" s="30">
        <f t="shared" si="364"/>
        <v>3816</v>
      </c>
      <c r="R448" s="30">
        <f t="shared" si="365"/>
        <v>1088.8000000000002</v>
      </c>
      <c r="S448" s="30">
        <f t="shared" si="366"/>
        <v>2752.2</v>
      </c>
      <c r="T448" s="30">
        <f t="shared" si="367"/>
        <v>16911.2</v>
      </c>
    </row>
    <row r="449" spans="1:20" s="32" customFormat="1" ht="60" customHeight="1" x14ac:dyDescent="0.2">
      <c r="A449" s="69" t="s">
        <v>1078</v>
      </c>
      <c r="B449" s="26" t="s">
        <v>227</v>
      </c>
      <c r="C449" s="27" t="s">
        <v>343</v>
      </c>
      <c r="D449" s="28" t="s">
        <v>378</v>
      </c>
      <c r="E449" s="27" t="s">
        <v>729</v>
      </c>
      <c r="F449" s="29" t="s">
        <v>760</v>
      </c>
      <c r="G449" s="30">
        <v>18000</v>
      </c>
      <c r="H449" s="31"/>
      <c r="I449" s="30">
        <v>25</v>
      </c>
      <c r="J449" s="38">
        <v>2000</v>
      </c>
      <c r="K449" s="30">
        <f t="shared" si="360"/>
        <v>516.6</v>
      </c>
      <c r="L449" s="30">
        <f t="shared" si="361"/>
        <v>1277.9999999999998</v>
      </c>
      <c r="M449" s="30">
        <f t="shared" si="362"/>
        <v>198.00000000000003</v>
      </c>
      <c r="N449" s="30">
        <f t="shared" si="359"/>
        <v>547.20000000000005</v>
      </c>
      <c r="O449" s="30">
        <f t="shared" si="363"/>
        <v>1276.2</v>
      </c>
      <c r="P449" s="30"/>
      <c r="Q449" s="30">
        <f t="shared" si="364"/>
        <v>3816</v>
      </c>
      <c r="R449" s="30">
        <f t="shared" si="365"/>
        <v>3088.8</v>
      </c>
      <c r="S449" s="30">
        <f t="shared" si="366"/>
        <v>2752.2</v>
      </c>
      <c r="T449" s="30">
        <f t="shared" si="367"/>
        <v>14911.2</v>
      </c>
    </row>
    <row r="450" spans="1:20" s="32" customFormat="1" ht="60" customHeight="1" x14ac:dyDescent="0.2">
      <c r="A450" s="69" t="s">
        <v>1079</v>
      </c>
      <c r="B450" s="26" t="s">
        <v>149</v>
      </c>
      <c r="C450" s="27" t="s">
        <v>343</v>
      </c>
      <c r="D450" s="28" t="s">
        <v>7</v>
      </c>
      <c r="E450" s="27" t="s">
        <v>729</v>
      </c>
      <c r="F450" s="29" t="s">
        <v>760</v>
      </c>
      <c r="G450" s="30">
        <v>25502.400000000001</v>
      </c>
      <c r="H450" s="31"/>
      <c r="I450" s="30">
        <v>25</v>
      </c>
      <c r="J450" s="38"/>
      <c r="K450" s="30">
        <f t="shared" si="360"/>
        <v>731.91888000000006</v>
      </c>
      <c r="L450" s="30">
        <f t="shared" si="361"/>
        <v>1810.6704</v>
      </c>
      <c r="M450" s="30">
        <f t="shared" si="362"/>
        <v>280.52640000000002</v>
      </c>
      <c r="N450" s="30">
        <f t="shared" si="359"/>
        <v>775.27296000000001</v>
      </c>
      <c r="O450" s="30">
        <f t="shared" si="363"/>
        <v>1808.1201600000002</v>
      </c>
      <c r="P450" s="30">
        <v>1512</v>
      </c>
      <c r="Q450" s="30">
        <f t="shared" si="364"/>
        <v>6918.5088000000005</v>
      </c>
      <c r="R450" s="30">
        <f t="shared" si="365"/>
        <v>3044.19184</v>
      </c>
      <c r="S450" s="30">
        <f t="shared" si="366"/>
        <v>3899.3169600000001</v>
      </c>
      <c r="T450" s="30">
        <f t="shared" si="367"/>
        <v>22458.208160000002</v>
      </c>
    </row>
    <row r="451" spans="1:20" s="32" customFormat="1" ht="60" customHeight="1" x14ac:dyDescent="0.2">
      <c r="A451" s="69" t="s">
        <v>1080</v>
      </c>
      <c r="B451" s="26" t="s">
        <v>150</v>
      </c>
      <c r="C451" s="27" t="s">
        <v>343</v>
      </c>
      <c r="D451" s="28" t="s">
        <v>7</v>
      </c>
      <c r="E451" s="27" t="s">
        <v>729</v>
      </c>
      <c r="F451" s="29" t="s">
        <v>760</v>
      </c>
      <c r="G451" s="30">
        <v>25502.400000000001</v>
      </c>
      <c r="H451" s="31"/>
      <c r="I451" s="30">
        <v>25</v>
      </c>
      <c r="J451" s="38"/>
      <c r="K451" s="30">
        <f t="shared" si="360"/>
        <v>731.91888000000006</v>
      </c>
      <c r="L451" s="30">
        <f t="shared" si="361"/>
        <v>1810.6704</v>
      </c>
      <c r="M451" s="30">
        <f t="shared" si="362"/>
        <v>280.52640000000002</v>
      </c>
      <c r="N451" s="30">
        <f t="shared" si="359"/>
        <v>775.27296000000001</v>
      </c>
      <c r="O451" s="30">
        <f t="shared" si="363"/>
        <v>1808.1201600000002</v>
      </c>
      <c r="P451" s="30"/>
      <c r="Q451" s="30">
        <f t="shared" si="364"/>
        <v>5406.5088000000005</v>
      </c>
      <c r="R451" s="30">
        <f t="shared" si="365"/>
        <v>1532.19184</v>
      </c>
      <c r="S451" s="30">
        <f t="shared" si="366"/>
        <v>3899.3169600000001</v>
      </c>
      <c r="T451" s="30">
        <f t="shared" si="367"/>
        <v>23970.208160000002</v>
      </c>
    </row>
    <row r="452" spans="1:20" s="32" customFormat="1" ht="60" customHeight="1" x14ac:dyDescent="0.2">
      <c r="A452" s="69" t="s">
        <v>1081</v>
      </c>
      <c r="B452" s="26" t="s">
        <v>228</v>
      </c>
      <c r="C452" s="27" t="s">
        <v>343</v>
      </c>
      <c r="D452" s="28" t="s">
        <v>293</v>
      </c>
      <c r="E452" s="27" t="s">
        <v>729</v>
      </c>
      <c r="F452" s="29" t="s">
        <v>760</v>
      </c>
      <c r="G452" s="30">
        <v>27494.78</v>
      </c>
      <c r="H452" s="31"/>
      <c r="I452" s="30">
        <v>25</v>
      </c>
      <c r="J452" s="38">
        <v>3030.2</v>
      </c>
      <c r="K452" s="30">
        <f t="shared" si="360"/>
        <v>789.10018600000001</v>
      </c>
      <c r="L452" s="30">
        <f t="shared" si="361"/>
        <v>1952.1293799999999</v>
      </c>
      <c r="M452" s="30">
        <f t="shared" si="362"/>
        <v>302.44258000000002</v>
      </c>
      <c r="N452" s="30">
        <f t="shared" si="359"/>
        <v>835.84131200000002</v>
      </c>
      <c r="O452" s="30">
        <f t="shared" si="363"/>
        <v>1949.3799020000001</v>
      </c>
      <c r="P452" s="30">
        <v>1512</v>
      </c>
      <c r="Q452" s="30">
        <f t="shared" si="364"/>
        <v>7340.89336</v>
      </c>
      <c r="R452" s="30">
        <f t="shared" si="365"/>
        <v>6192.141498</v>
      </c>
      <c r="S452" s="30">
        <f t="shared" si="366"/>
        <v>4203.9518619999999</v>
      </c>
      <c r="T452" s="30">
        <f t="shared" si="367"/>
        <v>21302.638501999998</v>
      </c>
    </row>
    <row r="453" spans="1:20" s="32" customFormat="1" ht="60" customHeight="1" x14ac:dyDescent="0.2">
      <c r="A453" s="69" t="s">
        <v>1082</v>
      </c>
      <c r="B453" s="26" t="s">
        <v>229</v>
      </c>
      <c r="C453" s="27" t="s">
        <v>343</v>
      </c>
      <c r="D453" s="28" t="s">
        <v>106</v>
      </c>
      <c r="E453" s="27" t="s">
        <v>729</v>
      </c>
      <c r="F453" s="29" t="s">
        <v>760</v>
      </c>
      <c r="G453" s="30">
        <v>24174.15</v>
      </c>
      <c r="H453" s="31"/>
      <c r="I453" s="30">
        <v>25</v>
      </c>
      <c r="J453" s="38"/>
      <c r="K453" s="30">
        <f t="shared" si="360"/>
        <v>693.79810500000008</v>
      </c>
      <c r="L453" s="30">
        <f t="shared" si="361"/>
        <v>1716.36465</v>
      </c>
      <c r="M453" s="30">
        <f t="shared" si="362"/>
        <v>265.91565000000003</v>
      </c>
      <c r="N453" s="30">
        <f t="shared" si="359"/>
        <v>734.89416000000006</v>
      </c>
      <c r="O453" s="30">
        <f t="shared" si="363"/>
        <v>1713.9472350000003</v>
      </c>
      <c r="P453" s="30"/>
      <c r="Q453" s="30">
        <f t="shared" si="364"/>
        <v>5124.9198000000006</v>
      </c>
      <c r="R453" s="30">
        <f t="shared" si="365"/>
        <v>1453.6922650000001</v>
      </c>
      <c r="S453" s="30">
        <f t="shared" si="366"/>
        <v>3696.227535</v>
      </c>
      <c r="T453" s="30">
        <f t="shared" si="367"/>
        <v>22720.457735</v>
      </c>
    </row>
    <row r="454" spans="1:20" s="32" customFormat="1" ht="60" customHeight="1" x14ac:dyDescent="0.2">
      <c r="A454" s="69" t="s">
        <v>1083</v>
      </c>
      <c r="B454" s="26" t="s">
        <v>439</v>
      </c>
      <c r="C454" s="27" t="s">
        <v>343</v>
      </c>
      <c r="D454" s="28" t="s">
        <v>440</v>
      </c>
      <c r="E454" s="27" t="s">
        <v>729</v>
      </c>
      <c r="F454" s="29" t="s">
        <v>760</v>
      </c>
      <c r="G454" s="30">
        <v>36685</v>
      </c>
      <c r="H454" s="31"/>
      <c r="I454" s="30">
        <v>25</v>
      </c>
      <c r="J454" s="38"/>
      <c r="K454" s="30">
        <f t="shared" si="360"/>
        <v>1052.8595</v>
      </c>
      <c r="L454" s="30">
        <f t="shared" si="361"/>
        <v>2604.6349999999998</v>
      </c>
      <c r="M454" s="30">
        <f t="shared" si="362"/>
        <v>403.53500000000003</v>
      </c>
      <c r="N454" s="30">
        <f t="shared" si="359"/>
        <v>1115.2239999999999</v>
      </c>
      <c r="O454" s="30">
        <f t="shared" si="363"/>
        <v>2600.9665</v>
      </c>
      <c r="P454" s="30"/>
      <c r="Q454" s="30">
        <f t="shared" si="364"/>
        <v>7777.2199999999993</v>
      </c>
      <c r="R454" s="30">
        <f t="shared" si="365"/>
        <v>2193.0834999999997</v>
      </c>
      <c r="S454" s="30">
        <f t="shared" si="366"/>
        <v>5609.1364999999996</v>
      </c>
      <c r="T454" s="30">
        <f t="shared" si="367"/>
        <v>34491.916499999999</v>
      </c>
    </row>
    <row r="455" spans="1:20" s="32" customFormat="1" ht="60" customHeight="1" x14ac:dyDescent="0.2">
      <c r="A455" s="69" t="s">
        <v>1084</v>
      </c>
      <c r="B455" s="26" t="s">
        <v>230</v>
      </c>
      <c r="C455" s="27" t="s">
        <v>343</v>
      </c>
      <c r="D455" s="28" t="s">
        <v>108</v>
      </c>
      <c r="E455" s="27" t="s">
        <v>729</v>
      </c>
      <c r="F455" s="29" t="s">
        <v>760</v>
      </c>
      <c r="G455" s="30">
        <v>21517.65</v>
      </c>
      <c r="H455" s="31"/>
      <c r="I455" s="30">
        <v>25</v>
      </c>
      <c r="J455" s="38"/>
      <c r="K455" s="30">
        <f t="shared" si="360"/>
        <v>617.556555</v>
      </c>
      <c r="L455" s="30">
        <f t="shared" si="361"/>
        <v>1527.75315</v>
      </c>
      <c r="M455" s="30">
        <f t="shared" si="362"/>
        <v>236.69415000000004</v>
      </c>
      <c r="N455" s="30">
        <f t="shared" si="359"/>
        <v>654.13656000000003</v>
      </c>
      <c r="O455" s="30">
        <f t="shared" si="363"/>
        <v>1525.6013850000002</v>
      </c>
      <c r="P455" s="30">
        <v>1512</v>
      </c>
      <c r="Q455" s="30">
        <f t="shared" si="364"/>
        <v>6073.7417999999998</v>
      </c>
      <c r="R455" s="30">
        <f t="shared" si="365"/>
        <v>2808.693115</v>
      </c>
      <c r="S455" s="30">
        <f t="shared" si="366"/>
        <v>3290.0486850000002</v>
      </c>
      <c r="T455" s="30">
        <f t="shared" si="367"/>
        <v>18708.956885</v>
      </c>
    </row>
    <row r="456" spans="1:20" s="32" customFormat="1" ht="60" customHeight="1" x14ac:dyDescent="0.2">
      <c r="A456" s="69" t="s">
        <v>1085</v>
      </c>
      <c r="B456" s="26" t="s">
        <v>231</v>
      </c>
      <c r="C456" s="27" t="s">
        <v>343</v>
      </c>
      <c r="D456" s="28" t="s">
        <v>108</v>
      </c>
      <c r="E456" s="27" t="s">
        <v>729</v>
      </c>
      <c r="F456" s="29" t="s">
        <v>760</v>
      </c>
      <c r="G456" s="30">
        <v>21584.06</v>
      </c>
      <c r="H456" s="31"/>
      <c r="I456" s="30">
        <v>25</v>
      </c>
      <c r="J456" s="38"/>
      <c r="K456" s="30">
        <f t="shared" si="360"/>
        <v>619.46252200000004</v>
      </c>
      <c r="L456" s="30">
        <f t="shared" si="361"/>
        <v>1532.4682599999999</v>
      </c>
      <c r="M456" s="30">
        <f t="shared" si="362"/>
        <v>237.42466000000005</v>
      </c>
      <c r="N456" s="30">
        <f t="shared" si="359"/>
        <v>656.15542400000004</v>
      </c>
      <c r="O456" s="30">
        <f t="shared" si="363"/>
        <v>1530.3098540000001</v>
      </c>
      <c r="P456" s="30"/>
      <c r="Q456" s="30">
        <f t="shared" si="364"/>
        <v>4575.8207199999997</v>
      </c>
      <c r="R456" s="30">
        <f t="shared" si="365"/>
        <v>1300.6179460000001</v>
      </c>
      <c r="S456" s="30">
        <f t="shared" si="366"/>
        <v>3300.2027740000003</v>
      </c>
      <c r="T456" s="30">
        <f t="shared" si="367"/>
        <v>20283.442054000003</v>
      </c>
    </row>
    <row r="457" spans="1:20" s="32" customFormat="1" ht="60" customHeight="1" x14ac:dyDescent="0.2">
      <c r="A457" s="69" t="s">
        <v>1086</v>
      </c>
      <c r="B457" s="26" t="s">
        <v>151</v>
      </c>
      <c r="C457" s="27" t="s">
        <v>343</v>
      </c>
      <c r="D457" s="28" t="s">
        <v>114</v>
      </c>
      <c r="E457" s="27" t="s">
        <v>729</v>
      </c>
      <c r="F457" s="29" t="s">
        <v>760</v>
      </c>
      <c r="G457" s="30">
        <v>25236.75</v>
      </c>
      <c r="H457" s="31"/>
      <c r="I457" s="30">
        <v>25</v>
      </c>
      <c r="J457" s="38"/>
      <c r="K457" s="30">
        <f t="shared" si="360"/>
        <v>724.29472499999997</v>
      </c>
      <c r="L457" s="30">
        <f t="shared" si="361"/>
        <v>1791.8092499999998</v>
      </c>
      <c r="M457" s="30">
        <f t="shared" si="362"/>
        <v>277.60425000000004</v>
      </c>
      <c r="N457" s="30">
        <f t="shared" si="359"/>
        <v>767.19719999999995</v>
      </c>
      <c r="O457" s="30">
        <f t="shared" si="363"/>
        <v>1789.2855750000001</v>
      </c>
      <c r="P457" s="30"/>
      <c r="Q457" s="30">
        <f t="shared" si="364"/>
        <v>5350.1909999999998</v>
      </c>
      <c r="R457" s="30">
        <f t="shared" si="365"/>
        <v>1516.4919249999998</v>
      </c>
      <c r="S457" s="30">
        <f t="shared" si="366"/>
        <v>3858.6990749999995</v>
      </c>
      <c r="T457" s="30">
        <f t="shared" si="367"/>
        <v>23720.258075000002</v>
      </c>
    </row>
    <row r="458" spans="1:20" s="32" customFormat="1" ht="60" customHeight="1" x14ac:dyDescent="0.2">
      <c r="A458" s="69" t="s">
        <v>1087</v>
      </c>
      <c r="B458" s="26" t="s">
        <v>232</v>
      </c>
      <c r="C458" s="27" t="s">
        <v>343</v>
      </c>
      <c r="D458" s="28" t="s">
        <v>118</v>
      </c>
      <c r="E458" s="27" t="s">
        <v>729</v>
      </c>
      <c r="F458" s="29" t="s">
        <v>760</v>
      </c>
      <c r="G458" s="30">
        <v>18000</v>
      </c>
      <c r="H458" s="31"/>
      <c r="I458" s="30">
        <v>25</v>
      </c>
      <c r="J458" s="38"/>
      <c r="K458" s="30">
        <f t="shared" si="360"/>
        <v>516.6</v>
      </c>
      <c r="L458" s="30">
        <f t="shared" si="361"/>
        <v>1277.9999999999998</v>
      </c>
      <c r="M458" s="30">
        <f t="shared" si="362"/>
        <v>198.00000000000003</v>
      </c>
      <c r="N458" s="30">
        <f t="shared" si="359"/>
        <v>547.20000000000005</v>
      </c>
      <c r="O458" s="30">
        <f t="shared" si="363"/>
        <v>1276.2</v>
      </c>
      <c r="P458" s="30"/>
      <c r="Q458" s="30">
        <f t="shared" si="364"/>
        <v>3816</v>
      </c>
      <c r="R458" s="30">
        <f t="shared" si="365"/>
        <v>1088.8000000000002</v>
      </c>
      <c r="S458" s="30">
        <f t="shared" si="366"/>
        <v>2752.2</v>
      </c>
      <c r="T458" s="30">
        <f t="shared" si="367"/>
        <v>16911.2</v>
      </c>
    </row>
    <row r="459" spans="1:20" s="32" customFormat="1" ht="60" customHeight="1" x14ac:dyDescent="0.2">
      <c r="A459" s="69" t="s">
        <v>1088</v>
      </c>
      <c r="B459" s="26" t="s">
        <v>3</v>
      </c>
      <c r="C459" s="27" t="s">
        <v>343</v>
      </c>
      <c r="D459" s="28" t="s">
        <v>118</v>
      </c>
      <c r="E459" s="27" t="s">
        <v>729</v>
      </c>
      <c r="F459" s="29" t="s">
        <v>760</v>
      </c>
      <c r="G459" s="30">
        <v>18000</v>
      </c>
      <c r="H459" s="31"/>
      <c r="I459" s="30">
        <v>25</v>
      </c>
      <c r="J459" s="38">
        <v>2000</v>
      </c>
      <c r="K459" s="30">
        <f t="shared" si="360"/>
        <v>516.6</v>
      </c>
      <c r="L459" s="30">
        <f t="shared" si="361"/>
        <v>1277.9999999999998</v>
      </c>
      <c r="M459" s="30">
        <f t="shared" si="362"/>
        <v>198.00000000000003</v>
      </c>
      <c r="N459" s="30">
        <f t="shared" si="359"/>
        <v>547.20000000000005</v>
      </c>
      <c r="O459" s="30">
        <f t="shared" si="363"/>
        <v>1276.2</v>
      </c>
      <c r="P459" s="30">
        <v>1512</v>
      </c>
      <c r="Q459" s="30">
        <f t="shared" si="364"/>
        <v>5328</v>
      </c>
      <c r="R459" s="30">
        <f t="shared" si="365"/>
        <v>4600.8</v>
      </c>
      <c r="S459" s="30">
        <f t="shared" si="366"/>
        <v>2752.2</v>
      </c>
      <c r="T459" s="30">
        <f t="shared" si="367"/>
        <v>13399.2</v>
      </c>
    </row>
    <row r="460" spans="1:20" s="32" customFormat="1" ht="60" customHeight="1" x14ac:dyDescent="0.2">
      <c r="A460" s="69" t="s">
        <v>1089</v>
      </c>
      <c r="B460" s="26" t="s">
        <v>233</v>
      </c>
      <c r="C460" s="27" t="s">
        <v>343</v>
      </c>
      <c r="D460" s="28" t="s">
        <v>118</v>
      </c>
      <c r="E460" s="27" t="s">
        <v>729</v>
      </c>
      <c r="F460" s="29" t="s">
        <v>760</v>
      </c>
      <c r="G460" s="30">
        <v>18000</v>
      </c>
      <c r="H460" s="31"/>
      <c r="I460" s="30">
        <v>25</v>
      </c>
      <c r="J460" s="38"/>
      <c r="K460" s="30">
        <f t="shared" si="360"/>
        <v>516.6</v>
      </c>
      <c r="L460" s="30">
        <f t="shared" si="361"/>
        <v>1277.9999999999998</v>
      </c>
      <c r="M460" s="30">
        <f t="shared" si="362"/>
        <v>198.00000000000003</v>
      </c>
      <c r="N460" s="30">
        <f t="shared" si="359"/>
        <v>547.20000000000005</v>
      </c>
      <c r="O460" s="30">
        <f t="shared" si="363"/>
        <v>1276.2</v>
      </c>
      <c r="P460" s="30"/>
      <c r="Q460" s="30">
        <f t="shared" si="364"/>
        <v>3816</v>
      </c>
      <c r="R460" s="30">
        <f t="shared" si="365"/>
        <v>1088.8000000000002</v>
      </c>
      <c r="S460" s="30">
        <f t="shared" si="366"/>
        <v>2752.2</v>
      </c>
      <c r="T460" s="30">
        <f t="shared" si="367"/>
        <v>16911.2</v>
      </c>
    </row>
    <row r="461" spans="1:20" s="32" customFormat="1" ht="60" customHeight="1" x14ac:dyDescent="0.2">
      <c r="A461" s="69" t="s">
        <v>1090</v>
      </c>
      <c r="B461" s="26" t="s">
        <v>234</v>
      </c>
      <c r="C461" s="27" t="s">
        <v>343</v>
      </c>
      <c r="D461" s="28" t="s">
        <v>8</v>
      </c>
      <c r="E461" s="27" t="s">
        <v>729</v>
      </c>
      <c r="F461" s="29" t="s">
        <v>760</v>
      </c>
      <c r="G461" s="30">
        <v>19481</v>
      </c>
      <c r="H461" s="31"/>
      <c r="I461" s="30">
        <v>25</v>
      </c>
      <c r="J461" s="38">
        <v>6372.57</v>
      </c>
      <c r="K461" s="30">
        <f t="shared" si="360"/>
        <v>559.10469999999998</v>
      </c>
      <c r="L461" s="30">
        <f t="shared" si="361"/>
        <v>1383.1509999999998</v>
      </c>
      <c r="M461" s="30">
        <f t="shared" si="362"/>
        <v>214.29100000000003</v>
      </c>
      <c r="N461" s="30">
        <f t="shared" si="359"/>
        <v>592.22239999999999</v>
      </c>
      <c r="O461" s="30">
        <f t="shared" si="363"/>
        <v>1381.2029</v>
      </c>
      <c r="P461" s="30"/>
      <c r="Q461" s="30">
        <f t="shared" si="364"/>
        <v>4129.9719999999998</v>
      </c>
      <c r="R461" s="30">
        <f t="shared" si="365"/>
        <v>7548.8971000000001</v>
      </c>
      <c r="S461" s="30">
        <f t="shared" si="366"/>
        <v>2978.6448999999998</v>
      </c>
      <c r="T461" s="30">
        <f t="shared" si="367"/>
        <v>11932.1029</v>
      </c>
    </row>
    <row r="462" spans="1:20" s="32" customFormat="1" ht="60" customHeight="1" x14ac:dyDescent="0.2">
      <c r="A462" s="69" t="s">
        <v>1091</v>
      </c>
      <c r="B462" s="26" t="s">
        <v>152</v>
      </c>
      <c r="C462" s="27" t="s">
        <v>343</v>
      </c>
      <c r="D462" s="28" t="s">
        <v>7</v>
      </c>
      <c r="E462" s="27" t="s">
        <v>729</v>
      </c>
      <c r="F462" s="29" t="s">
        <v>760</v>
      </c>
      <c r="G462" s="30">
        <v>25502.400000000001</v>
      </c>
      <c r="H462" s="31"/>
      <c r="I462" s="30">
        <v>25</v>
      </c>
      <c r="J462" s="38"/>
      <c r="K462" s="30">
        <f t="shared" si="360"/>
        <v>731.91888000000006</v>
      </c>
      <c r="L462" s="30">
        <f t="shared" si="361"/>
        <v>1810.6704</v>
      </c>
      <c r="M462" s="30">
        <f t="shared" si="362"/>
        <v>280.52640000000002</v>
      </c>
      <c r="N462" s="30">
        <f t="shared" si="359"/>
        <v>775.27296000000001</v>
      </c>
      <c r="O462" s="30">
        <f t="shared" si="363"/>
        <v>1808.1201600000002</v>
      </c>
      <c r="P462" s="30">
        <v>1512</v>
      </c>
      <c r="Q462" s="30">
        <f t="shared" si="364"/>
        <v>6918.5088000000005</v>
      </c>
      <c r="R462" s="30">
        <f t="shared" si="365"/>
        <v>3044.19184</v>
      </c>
      <c r="S462" s="30">
        <f t="shared" si="366"/>
        <v>3899.3169600000001</v>
      </c>
      <c r="T462" s="30">
        <f t="shared" si="367"/>
        <v>22458.208160000002</v>
      </c>
    </row>
    <row r="463" spans="1:20" s="32" customFormat="1" ht="60" customHeight="1" x14ac:dyDescent="0.2">
      <c r="A463" s="69" t="s">
        <v>1092</v>
      </c>
      <c r="B463" s="26" t="s">
        <v>153</v>
      </c>
      <c r="C463" s="27" t="s">
        <v>343</v>
      </c>
      <c r="D463" s="28" t="s">
        <v>118</v>
      </c>
      <c r="E463" s="27" t="s">
        <v>729</v>
      </c>
      <c r="F463" s="29" t="s">
        <v>760</v>
      </c>
      <c r="G463" s="30">
        <v>18000</v>
      </c>
      <c r="H463" s="31"/>
      <c r="I463" s="30">
        <v>25</v>
      </c>
      <c r="J463" s="38">
        <v>1000</v>
      </c>
      <c r="K463" s="30">
        <f t="shared" si="360"/>
        <v>516.6</v>
      </c>
      <c r="L463" s="30">
        <f t="shared" si="361"/>
        <v>1277.9999999999998</v>
      </c>
      <c r="M463" s="30">
        <f t="shared" si="362"/>
        <v>198.00000000000003</v>
      </c>
      <c r="N463" s="30">
        <f t="shared" si="359"/>
        <v>547.20000000000005</v>
      </c>
      <c r="O463" s="30">
        <f t="shared" si="363"/>
        <v>1276.2</v>
      </c>
      <c r="P463" s="30"/>
      <c r="Q463" s="30">
        <f t="shared" si="364"/>
        <v>3816</v>
      </c>
      <c r="R463" s="30">
        <f t="shared" si="365"/>
        <v>2088.8000000000002</v>
      </c>
      <c r="S463" s="30">
        <f t="shared" si="366"/>
        <v>2752.2</v>
      </c>
      <c r="T463" s="30">
        <f t="shared" si="367"/>
        <v>15911.2</v>
      </c>
    </row>
    <row r="464" spans="1:20" s="32" customFormat="1" ht="60" customHeight="1" x14ac:dyDescent="0.2">
      <c r="A464" s="69" t="s">
        <v>1093</v>
      </c>
      <c r="B464" s="26" t="s">
        <v>235</v>
      </c>
      <c r="C464" s="27" t="s">
        <v>343</v>
      </c>
      <c r="D464" s="28" t="s">
        <v>118</v>
      </c>
      <c r="E464" s="27" t="s">
        <v>729</v>
      </c>
      <c r="F464" s="29" t="s">
        <v>760</v>
      </c>
      <c r="G464" s="30">
        <v>18000</v>
      </c>
      <c r="H464" s="31"/>
      <c r="I464" s="30">
        <v>25</v>
      </c>
      <c r="J464" s="38"/>
      <c r="K464" s="30">
        <f t="shared" si="360"/>
        <v>516.6</v>
      </c>
      <c r="L464" s="30">
        <f t="shared" si="361"/>
        <v>1277.9999999999998</v>
      </c>
      <c r="M464" s="30">
        <f t="shared" si="362"/>
        <v>198.00000000000003</v>
      </c>
      <c r="N464" s="30">
        <f t="shared" si="359"/>
        <v>547.20000000000005</v>
      </c>
      <c r="O464" s="30">
        <f t="shared" si="363"/>
        <v>1276.2</v>
      </c>
      <c r="P464" s="30"/>
      <c r="Q464" s="30">
        <f t="shared" si="364"/>
        <v>3816</v>
      </c>
      <c r="R464" s="30">
        <f t="shared" si="365"/>
        <v>1088.8000000000002</v>
      </c>
      <c r="S464" s="30">
        <f t="shared" si="366"/>
        <v>2752.2</v>
      </c>
      <c r="T464" s="30">
        <f t="shared" si="367"/>
        <v>16911.2</v>
      </c>
    </row>
    <row r="465" spans="1:20" s="32" customFormat="1" ht="60" customHeight="1" x14ac:dyDescent="0.2">
      <c r="A465" s="69" t="s">
        <v>1094</v>
      </c>
      <c r="B465" s="26" t="s">
        <v>365</v>
      </c>
      <c r="C465" s="27" t="s">
        <v>343</v>
      </c>
      <c r="D465" s="28" t="s">
        <v>118</v>
      </c>
      <c r="E465" s="27" t="s">
        <v>729</v>
      </c>
      <c r="F465" s="29" t="s">
        <v>760</v>
      </c>
      <c r="G465" s="30">
        <v>18000</v>
      </c>
      <c r="H465" s="31"/>
      <c r="I465" s="30">
        <v>25</v>
      </c>
      <c r="J465" s="38">
        <v>1000</v>
      </c>
      <c r="K465" s="30">
        <f>+G465*2.87%</f>
        <v>516.6</v>
      </c>
      <c r="L465" s="30">
        <f>+G465*7.1%</f>
        <v>1277.9999999999998</v>
      </c>
      <c r="M465" s="30">
        <f>+G465*1.1%</f>
        <v>198.00000000000003</v>
      </c>
      <c r="N465" s="30">
        <f>+G465*3.04%</f>
        <v>547.20000000000005</v>
      </c>
      <c r="O465" s="30">
        <f>+G465*7.09%</f>
        <v>1276.2</v>
      </c>
      <c r="P465" s="30"/>
      <c r="Q465" s="30">
        <f>+K465+L465+M465+N465+O465+P465</f>
        <v>3816</v>
      </c>
      <c r="R465" s="30">
        <f>+K465+H465+N465+P465+I465+J465</f>
        <v>2088.8000000000002</v>
      </c>
      <c r="S465" s="30">
        <f>+L465+M465+O465</f>
        <v>2752.2</v>
      </c>
      <c r="T465" s="30">
        <f>+G465-R465</f>
        <v>15911.2</v>
      </c>
    </row>
    <row r="466" spans="1:20" s="32" customFormat="1" ht="60" customHeight="1" x14ac:dyDescent="0.2">
      <c r="A466" s="69" t="s">
        <v>1095</v>
      </c>
      <c r="B466" s="26" t="s">
        <v>154</v>
      </c>
      <c r="C466" s="27" t="s">
        <v>343</v>
      </c>
      <c r="D466" s="28" t="s">
        <v>10</v>
      </c>
      <c r="E466" s="27" t="s">
        <v>729</v>
      </c>
      <c r="F466" s="29" t="s">
        <v>760</v>
      </c>
      <c r="G466" s="30">
        <v>18000</v>
      </c>
      <c r="H466" s="31"/>
      <c r="I466" s="30">
        <v>25</v>
      </c>
      <c r="J466" s="38"/>
      <c r="K466" s="30">
        <f t="shared" si="360"/>
        <v>516.6</v>
      </c>
      <c r="L466" s="30">
        <f t="shared" si="361"/>
        <v>1277.9999999999998</v>
      </c>
      <c r="M466" s="30">
        <f t="shared" si="362"/>
        <v>198.00000000000003</v>
      </c>
      <c r="N466" s="30">
        <f t="shared" si="359"/>
        <v>547.20000000000005</v>
      </c>
      <c r="O466" s="30">
        <f t="shared" si="363"/>
        <v>1276.2</v>
      </c>
      <c r="P466" s="30"/>
      <c r="Q466" s="30">
        <f t="shared" si="364"/>
        <v>3816</v>
      </c>
      <c r="R466" s="30">
        <f t="shared" si="365"/>
        <v>1088.8000000000002</v>
      </c>
      <c r="S466" s="30">
        <f t="shared" si="366"/>
        <v>2752.2</v>
      </c>
      <c r="T466" s="30">
        <f t="shared" si="367"/>
        <v>16911.2</v>
      </c>
    </row>
    <row r="467" spans="1:20" s="32" customFormat="1" ht="60" customHeight="1" x14ac:dyDescent="0.2">
      <c r="A467" s="69" t="s">
        <v>1096</v>
      </c>
      <c r="B467" s="26" t="s">
        <v>155</v>
      </c>
      <c r="C467" s="27" t="s">
        <v>343</v>
      </c>
      <c r="D467" s="28" t="s">
        <v>379</v>
      </c>
      <c r="E467" s="27" t="s">
        <v>729</v>
      </c>
      <c r="F467" s="29" t="s">
        <v>760</v>
      </c>
      <c r="G467" s="30">
        <v>19206.73</v>
      </c>
      <c r="H467" s="31"/>
      <c r="I467" s="30">
        <v>25</v>
      </c>
      <c r="J467" s="38"/>
      <c r="K467" s="30">
        <f t="shared" si="360"/>
        <v>551.23315100000002</v>
      </c>
      <c r="L467" s="30">
        <f t="shared" si="361"/>
        <v>1363.6778299999999</v>
      </c>
      <c r="M467" s="30">
        <f t="shared" si="362"/>
        <v>211.27403000000001</v>
      </c>
      <c r="N467" s="30">
        <f t="shared" si="359"/>
        <v>583.884592</v>
      </c>
      <c r="O467" s="30">
        <f t="shared" si="363"/>
        <v>1361.757157</v>
      </c>
      <c r="P467" s="30"/>
      <c r="Q467" s="30">
        <f t="shared" si="364"/>
        <v>4071.8267599999999</v>
      </c>
      <c r="R467" s="30">
        <f t="shared" si="365"/>
        <v>1160.117743</v>
      </c>
      <c r="S467" s="30">
        <f t="shared" si="366"/>
        <v>2936.7090170000001</v>
      </c>
      <c r="T467" s="30">
        <f t="shared" si="367"/>
        <v>18046.612257000001</v>
      </c>
    </row>
    <row r="468" spans="1:20" s="32" customFormat="1" ht="60" customHeight="1" x14ac:dyDescent="0.2">
      <c r="A468" s="69" t="s">
        <v>1097</v>
      </c>
      <c r="B468" s="26" t="s">
        <v>666</v>
      </c>
      <c r="C468" s="27" t="s">
        <v>343</v>
      </c>
      <c r="D468" s="28" t="s">
        <v>107</v>
      </c>
      <c r="E468" s="27" t="s">
        <v>729</v>
      </c>
      <c r="F468" s="29" t="s">
        <v>760</v>
      </c>
      <c r="G468" s="30">
        <v>39278.25</v>
      </c>
      <c r="H468" s="31">
        <v>340.79</v>
      </c>
      <c r="I468" s="30">
        <v>25</v>
      </c>
      <c r="J468" s="38"/>
      <c r="K468" s="30">
        <f t="shared" si="360"/>
        <v>1127.2857750000001</v>
      </c>
      <c r="L468" s="30">
        <f t="shared" si="361"/>
        <v>2788.7557499999998</v>
      </c>
      <c r="M468" s="30">
        <f t="shared" si="362"/>
        <v>432.06075000000004</v>
      </c>
      <c r="N468" s="30">
        <f t="shared" si="359"/>
        <v>1194.0588</v>
      </c>
      <c r="O468" s="30">
        <f t="shared" si="363"/>
        <v>2784.8279250000001</v>
      </c>
      <c r="P468" s="30"/>
      <c r="Q468" s="30">
        <f t="shared" si="364"/>
        <v>8326.9889999999996</v>
      </c>
      <c r="R468" s="30">
        <f t="shared" si="365"/>
        <v>2687.134575</v>
      </c>
      <c r="S468" s="30">
        <f t="shared" si="366"/>
        <v>6005.6444250000004</v>
      </c>
      <c r="T468" s="30">
        <f t="shared" si="367"/>
        <v>36591.115424999996</v>
      </c>
    </row>
    <row r="469" spans="1:20" s="32" customFormat="1" ht="60" customHeight="1" x14ac:dyDescent="0.2">
      <c r="A469" s="69" t="s">
        <v>1098</v>
      </c>
      <c r="B469" s="26" t="s">
        <v>441</v>
      </c>
      <c r="C469" s="27" t="s">
        <v>343</v>
      </c>
      <c r="D469" s="28" t="s">
        <v>437</v>
      </c>
      <c r="E469" s="27" t="s">
        <v>730</v>
      </c>
      <c r="F469" s="29" t="s">
        <v>760</v>
      </c>
      <c r="G469" s="30">
        <v>23000</v>
      </c>
      <c r="H469" s="31"/>
      <c r="I469" s="30">
        <v>25</v>
      </c>
      <c r="J469" s="38"/>
      <c r="K469" s="30">
        <f t="shared" si="360"/>
        <v>660.1</v>
      </c>
      <c r="L469" s="30">
        <f t="shared" si="361"/>
        <v>1632.9999999999998</v>
      </c>
      <c r="M469" s="30">
        <f t="shared" si="362"/>
        <v>253.00000000000003</v>
      </c>
      <c r="N469" s="30">
        <f t="shared" si="359"/>
        <v>699.2</v>
      </c>
      <c r="O469" s="30">
        <f t="shared" si="363"/>
        <v>1630.7</v>
      </c>
      <c r="P469" s="30"/>
      <c r="Q469" s="30">
        <f t="shared" si="364"/>
        <v>4876</v>
      </c>
      <c r="R469" s="30">
        <f t="shared" si="365"/>
        <v>1384.3000000000002</v>
      </c>
      <c r="S469" s="30">
        <f t="shared" si="366"/>
        <v>3516.7</v>
      </c>
      <c r="T469" s="30">
        <f t="shared" si="367"/>
        <v>21615.7</v>
      </c>
    </row>
    <row r="470" spans="1:20" s="32" customFormat="1" ht="60" customHeight="1" x14ac:dyDescent="0.2">
      <c r="A470" s="69" t="s">
        <v>1099</v>
      </c>
      <c r="B470" s="26" t="s">
        <v>251</v>
      </c>
      <c r="C470" s="27" t="s">
        <v>343</v>
      </c>
      <c r="D470" s="28" t="s">
        <v>307</v>
      </c>
      <c r="E470" s="27" t="s">
        <v>729</v>
      </c>
      <c r="F470" s="29" t="s">
        <v>760</v>
      </c>
      <c r="G470" s="30">
        <v>19980.68</v>
      </c>
      <c r="H470" s="31"/>
      <c r="I470" s="30">
        <v>25</v>
      </c>
      <c r="J470" s="38"/>
      <c r="K470" s="30">
        <f t="shared" si="360"/>
        <v>573.445516</v>
      </c>
      <c r="L470" s="30">
        <f t="shared" si="361"/>
        <v>1418.6282799999999</v>
      </c>
      <c r="M470" s="30">
        <f t="shared" si="362"/>
        <v>219.78748000000002</v>
      </c>
      <c r="N470" s="30">
        <f t="shared" si="359"/>
        <v>607.41267200000004</v>
      </c>
      <c r="O470" s="30">
        <f t="shared" si="363"/>
        <v>1416.630212</v>
      </c>
      <c r="P470" s="30"/>
      <c r="Q470" s="30">
        <f t="shared" si="364"/>
        <v>4235.90416</v>
      </c>
      <c r="R470" s="30">
        <f t="shared" si="365"/>
        <v>1205.8581880000002</v>
      </c>
      <c r="S470" s="30">
        <f t="shared" si="366"/>
        <v>3055.0459719999999</v>
      </c>
      <c r="T470" s="30">
        <f t="shared" si="367"/>
        <v>18774.821812000002</v>
      </c>
    </row>
    <row r="471" spans="1:20" s="32" customFormat="1" ht="60" customHeight="1" x14ac:dyDescent="0.2">
      <c r="A471" s="69" t="s">
        <v>1100</v>
      </c>
      <c r="B471" s="26" t="s">
        <v>236</v>
      </c>
      <c r="C471" s="27" t="s">
        <v>343</v>
      </c>
      <c r="D471" s="28" t="s">
        <v>121</v>
      </c>
      <c r="E471" s="27" t="s">
        <v>729</v>
      </c>
      <c r="F471" s="29" t="s">
        <v>760</v>
      </c>
      <c r="G471" s="30">
        <v>18000</v>
      </c>
      <c r="H471" s="31"/>
      <c r="I471" s="30">
        <v>25</v>
      </c>
      <c r="J471" s="38">
        <v>4145.5200000000004</v>
      </c>
      <c r="K471" s="30">
        <f t="shared" si="360"/>
        <v>516.6</v>
      </c>
      <c r="L471" s="30">
        <f t="shared" si="361"/>
        <v>1277.9999999999998</v>
      </c>
      <c r="M471" s="30">
        <f t="shared" si="362"/>
        <v>198.00000000000003</v>
      </c>
      <c r="N471" s="30">
        <f t="shared" ref="N471:N534" si="431">+G471*3.04%</f>
        <v>547.20000000000005</v>
      </c>
      <c r="O471" s="30">
        <f t="shared" si="363"/>
        <v>1276.2</v>
      </c>
      <c r="P471" s="30"/>
      <c r="Q471" s="30">
        <f t="shared" si="364"/>
        <v>3816</v>
      </c>
      <c r="R471" s="30">
        <f t="shared" si="365"/>
        <v>5234.3200000000006</v>
      </c>
      <c r="S471" s="30">
        <f t="shared" si="366"/>
        <v>2752.2</v>
      </c>
      <c r="T471" s="30">
        <f t="shared" si="367"/>
        <v>12765.68</v>
      </c>
    </row>
    <row r="472" spans="1:20" s="32" customFormat="1" ht="60" customHeight="1" x14ac:dyDescent="0.2">
      <c r="A472" s="69" t="s">
        <v>1101</v>
      </c>
      <c r="B472" s="26" t="s">
        <v>357</v>
      </c>
      <c r="C472" s="27" t="s">
        <v>343</v>
      </c>
      <c r="D472" s="28" t="s">
        <v>358</v>
      </c>
      <c r="E472" s="27" t="s">
        <v>730</v>
      </c>
      <c r="F472" s="29" t="s">
        <v>760</v>
      </c>
      <c r="G472" s="30">
        <v>23000</v>
      </c>
      <c r="H472" s="31"/>
      <c r="I472" s="30">
        <v>25</v>
      </c>
      <c r="J472" s="38"/>
      <c r="K472" s="30">
        <f t="shared" si="360"/>
        <v>660.1</v>
      </c>
      <c r="L472" s="30">
        <f t="shared" si="361"/>
        <v>1632.9999999999998</v>
      </c>
      <c r="M472" s="30">
        <f t="shared" si="362"/>
        <v>253.00000000000003</v>
      </c>
      <c r="N472" s="30">
        <f t="shared" si="431"/>
        <v>699.2</v>
      </c>
      <c r="O472" s="30">
        <f t="shared" si="363"/>
        <v>1630.7</v>
      </c>
      <c r="P472" s="30"/>
      <c r="Q472" s="30">
        <f t="shared" si="364"/>
        <v>4876</v>
      </c>
      <c r="R472" s="30">
        <f t="shared" si="365"/>
        <v>1384.3000000000002</v>
      </c>
      <c r="S472" s="30">
        <f t="shared" si="366"/>
        <v>3516.7</v>
      </c>
      <c r="T472" s="30">
        <f t="shared" si="367"/>
        <v>21615.7</v>
      </c>
    </row>
    <row r="473" spans="1:20" s="32" customFormat="1" ht="60" customHeight="1" x14ac:dyDescent="0.2">
      <c r="A473" s="69" t="s">
        <v>1102</v>
      </c>
      <c r="B473" s="26" t="s">
        <v>442</v>
      </c>
      <c r="C473" s="27" t="s">
        <v>343</v>
      </c>
      <c r="D473" s="28" t="s">
        <v>443</v>
      </c>
      <c r="E473" s="27" t="s">
        <v>729</v>
      </c>
      <c r="F473" s="29" t="s">
        <v>760</v>
      </c>
      <c r="G473" s="30">
        <v>37950</v>
      </c>
      <c r="H473" s="31">
        <v>153.32</v>
      </c>
      <c r="I473" s="30">
        <v>25</v>
      </c>
      <c r="J473" s="38"/>
      <c r="K473" s="30">
        <f t="shared" si="360"/>
        <v>1089.165</v>
      </c>
      <c r="L473" s="30">
        <f t="shared" si="361"/>
        <v>2694.45</v>
      </c>
      <c r="M473" s="30">
        <f t="shared" si="362"/>
        <v>417.45000000000005</v>
      </c>
      <c r="N473" s="30">
        <f t="shared" si="431"/>
        <v>1153.68</v>
      </c>
      <c r="O473" s="30">
        <f t="shared" si="363"/>
        <v>2690.6550000000002</v>
      </c>
      <c r="P473" s="30"/>
      <c r="Q473" s="30">
        <f t="shared" si="364"/>
        <v>8045.4</v>
      </c>
      <c r="R473" s="30">
        <f t="shared" si="365"/>
        <v>2421.165</v>
      </c>
      <c r="S473" s="30">
        <f t="shared" si="366"/>
        <v>5802.5550000000003</v>
      </c>
      <c r="T473" s="30">
        <f t="shared" si="367"/>
        <v>35528.834999999999</v>
      </c>
    </row>
    <row r="474" spans="1:20" s="32" customFormat="1" ht="60" customHeight="1" x14ac:dyDescent="0.2">
      <c r="A474" s="69" t="s">
        <v>1103</v>
      </c>
      <c r="B474" s="26" t="s">
        <v>444</v>
      </c>
      <c r="C474" s="27" t="s">
        <v>343</v>
      </c>
      <c r="D474" s="28" t="s">
        <v>116</v>
      </c>
      <c r="E474" s="27" t="s">
        <v>729</v>
      </c>
      <c r="F474" s="29" t="s">
        <v>760</v>
      </c>
      <c r="G474" s="30">
        <v>39278.25</v>
      </c>
      <c r="H474" s="31">
        <v>340.79</v>
      </c>
      <c r="I474" s="30">
        <v>25</v>
      </c>
      <c r="J474" s="38"/>
      <c r="K474" s="30">
        <f t="shared" si="360"/>
        <v>1127.2857750000001</v>
      </c>
      <c r="L474" s="30">
        <f t="shared" si="361"/>
        <v>2788.7557499999998</v>
      </c>
      <c r="M474" s="30">
        <f t="shared" si="362"/>
        <v>432.06075000000004</v>
      </c>
      <c r="N474" s="30">
        <f t="shared" si="431"/>
        <v>1194.0588</v>
      </c>
      <c r="O474" s="30">
        <f t="shared" si="363"/>
        <v>2784.8279250000001</v>
      </c>
      <c r="P474" s="30"/>
      <c r="Q474" s="30">
        <f t="shared" si="364"/>
        <v>8326.9889999999996</v>
      </c>
      <c r="R474" s="30">
        <f t="shared" si="365"/>
        <v>2687.134575</v>
      </c>
      <c r="S474" s="30">
        <f t="shared" si="366"/>
        <v>6005.6444250000004</v>
      </c>
      <c r="T474" s="30">
        <f t="shared" si="367"/>
        <v>36591.115424999996</v>
      </c>
    </row>
    <row r="475" spans="1:20" s="32" customFormat="1" ht="60" customHeight="1" x14ac:dyDescent="0.2">
      <c r="A475" s="69" t="s">
        <v>1104</v>
      </c>
      <c r="B475" s="26" t="s">
        <v>237</v>
      </c>
      <c r="C475" s="27" t="s">
        <v>343</v>
      </c>
      <c r="D475" s="28" t="s">
        <v>124</v>
      </c>
      <c r="E475" s="27" t="s">
        <v>729</v>
      </c>
      <c r="F475" s="29" t="s">
        <v>760</v>
      </c>
      <c r="G475" s="30">
        <v>23203.26</v>
      </c>
      <c r="H475" s="31"/>
      <c r="I475" s="30">
        <v>25</v>
      </c>
      <c r="J475" s="38"/>
      <c r="K475" s="30">
        <f t="shared" si="360"/>
        <v>665.93356199999994</v>
      </c>
      <c r="L475" s="30">
        <f t="shared" si="361"/>
        <v>1647.4314599999998</v>
      </c>
      <c r="M475" s="30">
        <f t="shared" si="362"/>
        <v>255.23586</v>
      </c>
      <c r="N475" s="30">
        <f t="shared" si="431"/>
        <v>705.37910399999998</v>
      </c>
      <c r="O475" s="30">
        <f t="shared" si="363"/>
        <v>1645.111134</v>
      </c>
      <c r="P475" s="30"/>
      <c r="Q475" s="30">
        <f t="shared" si="364"/>
        <v>4919.09112</v>
      </c>
      <c r="R475" s="30">
        <f t="shared" si="365"/>
        <v>1396.3126659999998</v>
      </c>
      <c r="S475" s="30">
        <f t="shared" si="366"/>
        <v>3547.7784539999998</v>
      </c>
      <c r="T475" s="30">
        <f t="shared" si="367"/>
        <v>21806.947333999997</v>
      </c>
    </row>
    <row r="476" spans="1:20" s="32" customFormat="1" ht="60" customHeight="1" x14ac:dyDescent="0.2">
      <c r="A476" s="69" t="s">
        <v>1105</v>
      </c>
      <c r="B476" s="26" t="s">
        <v>156</v>
      </c>
      <c r="C476" s="27" t="s">
        <v>343</v>
      </c>
      <c r="D476" s="28" t="s">
        <v>108</v>
      </c>
      <c r="E476" s="27" t="s">
        <v>729</v>
      </c>
      <c r="F476" s="29" t="s">
        <v>760</v>
      </c>
      <c r="G476" s="30">
        <v>20240</v>
      </c>
      <c r="H476" s="31"/>
      <c r="I476" s="30">
        <v>25</v>
      </c>
      <c r="J476" s="38"/>
      <c r="K476" s="30">
        <f t="shared" ref="K476:K544" si="432">+G476*2.87%</f>
        <v>580.88800000000003</v>
      </c>
      <c r="L476" s="30">
        <f t="shared" ref="L476:L544" si="433">+G476*7.1%</f>
        <v>1437.04</v>
      </c>
      <c r="M476" s="30">
        <f t="shared" ref="M476:M544" si="434">+G476*1.1%</f>
        <v>222.64000000000001</v>
      </c>
      <c r="N476" s="30">
        <f t="shared" si="431"/>
        <v>615.29600000000005</v>
      </c>
      <c r="O476" s="30">
        <f t="shared" ref="O476:O544" si="435">+G476*7.09%</f>
        <v>1435.0160000000001</v>
      </c>
      <c r="P476" s="30"/>
      <c r="Q476" s="30">
        <f t="shared" ref="Q476:Q544" si="436">+K476+L476+M476+N476+O476+P476</f>
        <v>4290.8799999999992</v>
      </c>
      <c r="R476" s="30">
        <f t="shared" ref="R476:R544" si="437">+K476+H476+N476+P476+I476+J476</f>
        <v>1221.1840000000002</v>
      </c>
      <c r="S476" s="30">
        <f t="shared" ref="S476:S544" si="438">+L476+M476+O476</f>
        <v>3094.6959999999999</v>
      </c>
      <c r="T476" s="30">
        <f t="shared" ref="T476:T544" si="439">+G476-R476</f>
        <v>19018.815999999999</v>
      </c>
    </row>
    <row r="477" spans="1:20" s="32" customFormat="1" ht="60" customHeight="1" x14ac:dyDescent="0.2">
      <c r="A477" s="69" t="s">
        <v>1106</v>
      </c>
      <c r="B477" s="26" t="s">
        <v>445</v>
      </c>
      <c r="C477" s="27" t="s">
        <v>343</v>
      </c>
      <c r="D477" s="28" t="s">
        <v>107</v>
      </c>
      <c r="E477" s="27" t="s">
        <v>729</v>
      </c>
      <c r="F477" s="29" t="s">
        <v>760</v>
      </c>
      <c r="G477" s="30">
        <v>39278.25</v>
      </c>
      <c r="H477" s="31">
        <v>340.79</v>
      </c>
      <c r="I477" s="30">
        <v>25</v>
      </c>
      <c r="J477" s="38"/>
      <c r="K477" s="30">
        <f t="shared" si="432"/>
        <v>1127.2857750000001</v>
      </c>
      <c r="L477" s="30">
        <f t="shared" si="433"/>
        <v>2788.7557499999998</v>
      </c>
      <c r="M477" s="30">
        <f t="shared" si="434"/>
        <v>432.06075000000004</v>
      </c>
      <c r="N477" s="30">
        <f t="shared" si="431"/>
        <v>1194.0588</v>
      </c>
      <c r="O477" s="30">
        <f t="shared" si="435"/>
        <v>2784.8279250000001</v>
      </c>
      <c r="P477" s="30"/>
      <c r="Q477" s="30">
        <f t="shared" si="436"/>
        <v>8326.9889999999996</v>
      </c>
      <c r="R477" s="30">
        <f t="shared" si="437"/>
        <v>2687.134575</v>
      </c>
      <c r="S477" s="30">
        <f t="shared" si="438"/>
        <v>6005.6444250000004</v>
      </c>
      <c r="T477" s="30">
        <f t="shared" si="439"/>
        <v>36591.115424999996</v>
      </c>
    </row>
    <row r="478" spans="1:20" s="32" customFormat="1" ht="60" customHeight="1" x14ac:dyDescent="0.2">
      <c r="A478" s="69" t="s">
        <v>1107</v>
      </c>
      <c r="B478" s="26" t="s">
        <v>446</v>
      </c>
      <c r="C478" s="27" t="s">
        <v>343</v>
      </c>
      <c r="D478" s="28" t="s">
        <v>437</v>
      </c>
      <c r="E478" s="27" t="s">
        <v>730</v>
      </c>
      <c r="F478" s="29" t="s">
        <v>760</v>
      </c>
      <c r="G478" s="30">
        <v>23655.5</v>
      </c>
      <c r="H478" s="31"/>
      <c r="I478" s="30">
        <v>25</v>
      </c>
      <c r="J478" s="38"/>
      <c r="K478" s="30">
        <f t="shared" si="432"/>
        <v>678.91285000000005</v>
      </c>
      <c r="L478" s="30">
        <f t="shared" si="433"/>
        <v>1679.5404999999998</v>
      </c>
      <c r="M478" s="30">
        <f t="shared" si="434"/>
        <v>260.21050000000002</v>
      </c>
      <c r="N478" s="30">
        <f t="shared" si="431"/>
        <v>719.12720000000002</v>
      </c>
      <c r="O478" s="30">
        <f t="shared" si="435"/>
        <v>1677.1749500000001</v>
      </c>
      <c r="P478" s="30"/>
      <c r="Q478" s="30">
        <f t="shared" si="436"/>
        <v>5014.9660000000003</v>
      </c>
      <c r="R478" s="30">
        <f t="shared" si="437"/>
        <v>1423.0400500000001</v>
      </c>
      <c r="S478" s="30">
        <f t="shared" si="438"/>
        <v>3616.9259499999998</v>
      </c>
      <c r="T478" s="30">
        <f t="shared" si="439"/>
        <v>22232.45995</v>
      </c>
    </row>
    <row r="479" spans="1:20" s="32" customFormat="1" ht="60" customHeight="1" x14ac:dyDescent="0.2">
      <c r="A479" s="69" t="s">
        <v>1108</v>
      </c>
      <c r="B479" s="26" t="s">
        <v>238</v>
      </c>
      <c r="C479" s="27" t="s">
        <v>343</v>
      </c>
      <c r="D479" s="28" t="s">
        <v>328</v>
      </c>
      <c r="E479" s="27" t="s">
        <v>729</v>
      </c>
      <c r="F479" s="29" t="s">
        <v>760</v>
      </c>
      <c r="G479" s="30">
        <v>18000</v>
      </c>
      <c r="H479" s="31"/>
      <c r="I479" s="30">
        <v>25</v>
      </c>
      <c r="J479" s="38">
        <v>1000</v>
      </c>
      <c r="K479" s="30">
        <f t="shared" si="432"/>
        <v>516.6</v>
      </c>
      <c r="L479" s="30">
        <f t="shared" si="433"/>
        <v>1277.9999999999998</v>
      </c>
      <c r="M479" s="30">
        <f t="shared" si="434"/>
        <v>198.00000000000003</v>
      </c>
      <c r="N479" s="30">
        <f t="shared" si="431"/>
        <v>547.20000000000005</v>
      </c>
      <c r="O479" s="30">
        <f t="shared" si="435"/>
        <v>1276.2</v>
      </c>
      <c r="P479" s="30">
        <v>1512</v>
      </c>
      <c r="Q479" s="30">
        <f t="shared" si="436"/>
        <v>5328</v>
      </c>
      <c r="R479" s="30">
        <f t="shared" si="437"/>
        <v>3600.8</v>
      </c>
      <c r="S479" s="30">
        <f t="shared" si="438"/>
        <v>2752.2</v>
      </c>
      <c r="T479" s="30">
        <f t="shared" si="439"/>
        <v>14399.2</v>
      </c>
    </row>
    <row r="480" spans="1:20" s="32" customFormat="1" ht="60" customHeight="1" x14ac:dyDescent="0.2">
      <c r="A480" s="69" t="s">
        <v>1109</v>
      </c>
      <c r="B480" s="26" t="s">
        <v>239</v>
      </c>
      <c r="C480" s="27" t="s">
        <v>343</v>
      </c>
      <c r="D480" s="28" t="s">
        <v>110</v>
      </c>
      <c r="E480" s="27" t="s">
        <v>729</v>
      </c>
      <c r="F480" s="29" t="s">
        <v>760</v>
      </c>
      <c r="G480" s="30">
        <v>22611.88</v>
      </c>
      <c r="H480" s="31"/>
      <c r="I480" s="30">
        <v>25</v>
      </c>
      <c r="J480" s="38"/>
      <c r="K480" s="30">
        <f t="shared" si="432"/>
        <v>648.96095600000001</v>
      </c>
      <c r="L480" s="30">
        <f t="shared" si="433"/>
        <v>1605.4434799999999</v>
      </c>
      <c r="M480" s="30">
        <f t="shared" si="434"/>
        <v>248.73068000000004</v>
      </c>
      <c r="N480" s="30">
        <f t="shared" si="431"/>
        <v>687.40115200000002</v>
      </c>
      <c r="O480" s="30">
        <f t="shared" si="435"/>
        <v>1603.1822920000002</v>
      </c>
      <c r="P480" s="30"/>
      <c r="Q480" s="30">
        <f t="shared" si="436"/>
        <v>4793.7185600000003</v>
      </c>
      <c r="R480" s="30">
        <f t="shared" si="437"/>
        <v>1361.362108</v>
      </c>
      <c r="S480" s="30">
        <f t="shared" si="438"/>
        <v>3457.356452</v>
      </c>
      <c r="T480" s="30">
        <f t="shared" si="439"/>
        <v>21250.517892</v>
      </c>
    </row>
    <row r="481" spans="1:20" s="32" customFormat="1" ht="60" customHeight="1" x14ac:dyDescent="0.2">
      <c r="A481" s="69" t="s">
        <v>1110</v>
      </c>
      <c r="B481" s="26" t="s">
        <v>157</v>
      </c>
      <c r="C481" s="27" t="s">
        <v>343</v>
      </c>
      <c r="D481" s="28" t="s">
        <v>8</v>
      </c>
      <c r="E481" s="27" t="s">
        <v>729</v>
      </c>
      <c r="F481" s="29" t="s">
        <v>760</v>
      </c>
      <c r="G481" s="30">
        <v>23655.5</v>
      </c>
      <c r="H481" s="31"/>
      <c r="I481" s="30">
        <v>25</v>
      </c>
      <c r="J481" s="38">
        <v>2000</v>
      </c>
      <c r="K481" s="30">
        <f t="shared" si="432"/>
        <v>678.91285000000005</v>
      </c>
      <c r="L481" s="30">
        <f t="shared" si="433"/>
        <v>1679.5404999999998</v>
      </c>
      <c r="M481" s="30">
        <f t="shared" si="434"/>
        <v>260.21050000000002</v>
      </c>
      <c r="N481" s="30">
        <f t="shared" si="431"/>
        <v>719.12720000000002</v>
      </c>
      <c r="O481" s="30">
        <f t="shared" si="435"/>
        <v>1677.1749500000001</v>
      </c>
      <c r="P481" s="30"/>
      <c r="Q481" s="30">
        <f t="shared" si="436"/>
        <v>5014.9660000000003</v>
      </c>
      <c r="R481" s="30">
        <f t="shared" si="437"/>
        <v>3423.0400500000001</v>
      </c>
      <c r="S481" s="30">
        <f t="shared" si="438"/>
        <v>3616.9259499999998</v>
      </c>
      <c r="T481" s="30">
        <f t="shared" si="439"/>
        <v>20232.45995</v>
      </c>
    </row>
    <row r="482" spans="1:20" s="32" customFormat="1" ht="60" customHeight="1" x14ac:dyDescent="0.2">
      <c r="A482" s="69" t="s">
        <v>1111</v>
      </c>
      <c r="B482" s="26" t="s">
        <v>485</v>
      </c>
      <c r="C482" s="27" t="s">
        <v>343</v>
      </c>
      <c r="D482" s="28" t="s">
        <v>10</v>
      </c>
      <c r="E482" s="27" t="s">
        <v>729</v>
      </c>
      <c r="F482" s="29" t="s">
        <v>760</v>
      </c>
      <c r="G482" s="30">
        <v>18000</v>
      </c>
      <c r="H482" s="31"/>
      <c r="I482" s="30">
        <v>25</v>
      </c>
      <c r="J482" s="38"/>
      <c r="K482" s="30">
        <f t="shared" si="432"/>
        <v>516.6</v>
      </c>
      <c r="L482" s="30">
        <f t="shared" si="433"/>
        <v>1277.9999999999998</v>
      </c>
      <c r="M482" s="30">
        <f t="shared" si="434"/>
        <v>198.00000000000003</v>
      </c>
      <c r="N482" s="30">
        <f t="shared" si="431"/>
        <v>547.20000000000005</v>
      </c>
      <c r="O482" s="30">
        <f t="shared" si="435"/>
        <v>1276.2</v>
      </c>
      <c r="P482" s="30"/>
      <c r="Q482" s="30">
        <f t="shared" si="436"/>
        <v>3816</v>
      </c>
      <c r="R482" s="30">
        <f t="shared" si="437"/>
        <v>1088.8000000000002</v>
      </c>
      <c r="S482" s="30">
        <f t="shared" si="438"/>
        <v>2752.2</v>
      </c>
      <c r="T482" s="30">
        <f t="shared" si="439"/>
        <v>16911.2</v>
      </c>
    </row>
    <row r="483" spans="1:20" s="32" customFormat="1" ht="60" customHeight="1" x14ac:dyDescent="0.2">
      <c r="A483" s="69" t="s">
        <v>1112</v>
      </c>
      <c r="B483" s="26" t="s">
        <v>240</v>
      </c>
      <c r="C483" s="27" t="s">
        <v>343</v>
      </c>
      <c r="D483" s="28" t="s">
        <v>7</v>
      </c>
      <c r="E483" s="27" t="s">
        <v>729</v>
      </c>
      <c r="F483" s="29" t="s">
        <v>760</v>
      </c>
      <c r="G483" s="30">
        <v>25502.400000000001</v>
      </c>
      <c r="H483" s="31"/>
      <c r="I483" s="30">
        <v>25</v>
      </c>
      <c r="J483" s="38"/>
      <c r="K483" s="30">
        <f t="shared" si="432"/>
        <v>731.91888000000006</v>
      </c>
      <c r="L483" s="30">
        <f t="shared" si="433"/>
        <v>1810.6704</v>
      </c>
      <c r="M483" s="30">
        <f t="shared" si="434"/>
        <v>280.52640000000002</v>
      </c>
      <c r="N483" s="30">
        <f t="shared" si="431"/>
        <v>775.27296000000001</v>
      </c>
      <c r="O483" s="30">
        <f t="shared" si="435"/>
        <v>1808.1201600000002</v>
      </c>
      <c r="P483" s="30"/>
      <c r="Q483" s="30">
        <f t="shared" si="436"/>
        <v>5406.5088000000005</v>
      </c>
      <c r="R483" s="30">
        <f t="shared" si="437"/>
        <v>1532.19184</v>
      </c>
      <c r="S483" s="30">
        <f t="shared" si="438"/>
        <v>3899.3169600000001</v>
      </c>
      <c r="T483" s="30">
        <f t="shared" si="439"/>
        <v>23970.208160000002</v>
      </c>
    </row>
    <row r="484" spans="1:20" s="32" customFormat="1" ht="60" customHeight="1" x14ac:dyDescent="0.2">
      <c r="A484" s="69" t="s">
        <v>1113</v>
      </c>
      <c r="B484" s="26" t="s">
        <v>486</v>
      </c>
      <c r="C484" s="27" t="s">
        <v>343</v>
      </c>
      <c r="D484" s="28" t="s">
        <v>376</v>
      </c>
      <c r="E484" s="27" t="s">
        <v>729</v>
      </c>
      <c r="F484" s="29" t="s">
        <v>760</v>
      </c>
      <c r="G484" s="30">
        <v>25000</v>
      </c>
      <c r="H484" s="31"/>
      <c r="I484" s="30">
        <v>25</v>
      </c>
      <c r="J484" s="38">
        <f>2199.61</f>
        <v>2199.61</v>
      </c>
      <c r="K484" s="30">
        <f t="shared" si="432"/>
        <v>717.5</v>
      </c>
      <c r="L484" s="30">
        <f t="shared" si="433"/>
        <v>1774.9999999999998</v>
      </c>
      <c r="M484" s="30">
        <f t="shared" si="434"/>
        <v>275</v>
      </c>
      <c r="N484" s="30">
        <f t="shared" si="431"/>
        <v>760</v>
      </c>
      <c r="O484" s="30">
        <f t="shared" si="435"/>
        <v>1772.5000000000002</v>
      </c>
      <c r="P484" s="30"/>
      <c r="Q484" s="30">
        <f t="shared" si="436"/>
        <v>5300</v>
      </c>
      <c r="R484" s="30">
        <f t="shared" si="437"/>
        <v>3702.11</v>
      </c>
      <c r="S484" s="30">
        <f t="shared" si="438"/>
        <v>3822.5</v>
      </c>
      <c r="T484" s="30">
        <f t="shared" si="439"/>
        <v>21297.89</v>
      </c>
    </row>
    <row r="485" spans="1:20" s="32" customFormat="1" ht="60" customHeight="1" x14ac:dyDescent="0.2">
      <c r="A485" s="69" t="s">
        <v>1114</v>
      </c>
      <c r="B485" s="26" t="s">
        <v>213</v>
      </c>
      <c r="C485" s="27" t="s">
        <v>343</v>
      </c>
      <c r="D485" s="28" t="s">
        <v>118</v>
      </c>
      <c r="E485" s="27" t="s">
        <v>729</v>
      </c>
      <c r="F485" s="29" t="s">
        <v>760</v>
      </c>
      <c r="G485" s="30">
        <v>18000</v>
      </c>
      <c r="H485" s="31"/>
      <c r="I485" s="30">
        <v>25</v>
      </c>
      <c r="J485" s="38"/>
      <c r="K485" s="30">
        <f t="shared" si="432"/>
        <v>516.6</v>
      </c>
      <c r="L485" s="30">
        <f t="shared" si="433"/>
        <v>1277.9999999999998</v>
      </c>
      <c r="M485" s="30">
        <f t="shared" si="434"/>
        <v>198.00000000000003</v>
      </c>
      <c r="N485" s="30">
        <f t="shared" si="431"/>
        <v>547.20000000000005</v>
      </c>
      <c r="O485" s="30">
        <f t="shared" si="435"/>
        <v>1276.2</v>
      </c>
      <c r="P485" s="30">
        <v>1512</v>
      </c>
      <c r="Q485" s="30">
        <f t="shared" si="436"/>
        <v>5328</v>
      </c>
      <c r="R485" s="30">
        <f t="shared" si="437"/>
        <v>2600.8000000000002</v>
      </c>
      <c r="S485" s="30">
        <f t="shared" si="438"/>
        <v>2752.2</v>
      </c>
      <c r="T485" s="30">
        <f t="shared" si="439"/>
        <v>15399.2</v>
      </c>
    </row>
    <row r="486" spans="1:20" s="32" customFormat="1" ht="60" customHeight="1" x14ac:dyDescent="0.2">
      <c r="A486" s="69" t="s">
        <v>1115</v>
      </c>
      <c r="B486" s="26" t="s">
        <v>134</v>
      </c>
      <c r="C486" s="27" t="s">
        <v>343</v>
      </c>
      <c r="D486" s="28" t="s">
        <v>362</v>
      </c>
      <c r="E486" s="27" t="s">
        <v>729</v>
      </c>
      <c r="F486" s="29" t="s">
        <v>760</v>
      </c>
      <c r="G486" s="30">
        <v>18000</v>
      </c>
      <c r="H486" s="31"/>
      <c r="I486" s="30">
        <v>25</v>
      </c>
      <c r="J486" s="38"/>
      <c r="K486" s="30">
        <f t="shared" si="432"/>
        <v>516.6</v>
      </c>
      <c r="L486" s="30">
        <f t="shared" si="433"/>
        <v>1277.9999999999998</v>
      </c>
      <c r="M486" s="30">
        <f t="shared" si="434"/>
        <v>198.00000000000003</v>
      </c>
      <c r="N486" s="30">
        <f t="shared" si="431"/>
        <v>547.20000000000005</v>
      </c>
      <c r="O486" s="30">
        <f t="shared" si="435"/>
        <v>1276.2</v>
      </c>
      <c r="P486" s="30"/>
      <c r="Q486" s="30">
        <f t="shared" si="436"/>
        <v>3816</v>
      </c>
      <c r="R486" s="30">
        <f t="shared" si="437"/>
        <v>1088.8000000000002</v>
      </c>
      <c r="S486" s="30">
        <f t="shared" si="438"/>
        <v>2752.2</v>
      </c>
      <c r="T486" s="30">
        <f t="shared" si="439"/>
        <v>16911.2</v>
      </c>
    </row>
    <row r="487" spans="1:20" s="32" customFormat="1" ht="33.75" x14ac:dyDescent="0.2">
      <c r="A487" s="69" t="s">
        <v>1116</v>
      </c>
      <c r="B487" s="26" t="s">
        <v>493</v>
      </c>
      <c r="C487" s="27" t="s">
        <v>343</v>
      </c>
      <c r="D487" s="28" t="s">
        <v>376</v>
      </c>
      <c r="E487" s="27" t="s">
        <v>729</v>
      </c>
      <c r="F487" s="29" t="s">
        <v>760</v>
      </c>
      <c r="G487" s="30">
        <v>18000</v>
      </c>
      <c r="H487" s="31"/>
      <c r="I487" s="30">
        <v>25</v>
      </c>
      <c r="J487" s="38">
        <v>1302.06</v>
      </c>
      <c r="K487" s="30">
        <f t="shared" si="432"/>
        <v>516.6</v>
      </c>
      <c r="L487" s="30">
        <f t="shared" si="433"/>
        <v>1277.9999999999998</v>
      </c>
      <c r="M487" s="30">
        <f t="shared" si="434"/>
        <v>198.00000000000003</v>
      </c>
      <c r="N487" s="30">
        <f t="shared" si="431"/>
        <v>547.20000000000005</v>
      </c>
      <c r="O487" s="30">
        <f t="shared" si="435"/>
        <v>1276.2</v>
      </c>
      <c r="P487" s="30"/>
      <c r="Q487" s="30">
        <f t="shared" si="436"/>
        <v>3816</v>
      </c>
      <c r="R487" s="30">
        <f t="shared" si="437"/>
        <v>2390.86</v>
      </c>
      <c r="S487" s="30">
        <f t="shared" si="438"/>
        <v>2752.2</v>
      </c>
      <c r="T487" s="30">
        <f t="shared" si="439"/>
        <v>15609.14</v>
      </c>
    </row>
    <row r="488" spans="1:20" s="32" customFormat="1" ht="60" customHeight="1" x14ac:dyDescent="0.2">
      <c r="A488" s="69" t="s">
        <v>1117</v>
      </c>
      <c r="B488" s="26" t="s">
        <v>498</v>
      </c>
      <c r="C488" s="27" t="s">
        <v>343</v>
      </c>
      <c r="D488" s="28" t="s">
        <v>392</v>
      </c>
      <c r="E488" s="27" t="s">
        <v>729</v>
      </c>
      <c r="F488" s="29" t="s">
        <v>1245</v>
      </c>
      <c r="G488" s="30">
        <v>50000</v>
      </c>
      <c r="H488" s="31">
        <v>1854</v>
      </c>
      <c r="I488" s="30">
        <v>25</v>
      </c>
      <c r="J488" s="38">
        <v>1500</v>
      </c>
      <c r="K488" s="30">
        <f t="shared" si="432"/>
        <v>1435</v>
      </c>
      <c r="L488" s="30">
        <f t="shared" si="433"/>
        <v>3549.9999999999995</v>
      </c>
      <c r="M488" s="30">
        <f t="shared" si="434"/>
        <v>550</v>
      </c>
      <c r="N488" s="30">
        <f t="shared" si="431"/>
        <v>1520</v>
      </c>
      <c r="O488" s="30">
        <f t="shared" si="435"/>
        <v>3545.0000000000005</v>
      </c>
      <c r="P488" s="30"/>
      <c r="Q488" s="30">
        <f t="shared" si="436"/>
        <v>10600</v>
      </c>
      <c r="R488" s="30">
        <f t="shared" si="437"/>
        <v>6334</v>
      </c>
      <c r="S488" s="30">
        <f t="shared" si="438"/>
        <v>7645</v>
      </c>
      <c r="T488" s="30">
        <f t="shared" si="439"/>
        <v>43666</v>
      </c>
    </row>
    <row r="489" spans="1:20" s="32" customFormat="1" ht="60" customHeight="1" x14ac:dyDescent="0.2">
      <c r="A489" s="69" t="s">
        <v>1118</v>
      </c>
      <c r="B489" s="26" t="s">
        <v>241</v>
      </c>
      <c r="C489" s="27" t="s">
        <v>343</v>
      </c>
      <c r="D489" s="28" t="s">
        <v>123</v>
      </c>
      <c r="E489" s="27" t="s">
        <v>729</v>
      </c>
      <c r="F489" s="29" t="s">
        <v>760</v>
      </c>
      <c r="G489" s="30">
        <v>18000</v>
      </c>
      <c r="H489" s="31"/>
      <c r="I489" s="30">
        <v>25</v>
      </c>
      <c r="J489" s="38"/>
      <c r="K489" s="30">
        <f t="shared" si="432"/>
        <v>516.6</v>
      </c>
      <c r="L489" s="30">
        <f t="shared" si="433"/>
        <v>1277.9999999999998</v>
      </c>
      <c r="M489" s="30">
        <f t="shared" si="434"/>
        <v>198.00000000000003</v>
      </c>
      <c r="N489" s="30">
        <f t="shared" si="431"/>
        <v>547.20000000000005</v>
      </c>
      <c r="O489" s="30">
        <f t="shared" si="435"/>
        <v>1276.2</v>
      </c>
      <c r="P489" s="30"/>
      <c r="Q489" s="30">
        <f t="shared" si="436"/>
        <v>3816</v>
      </c>
      <c r="R489" s="30">
        <f t="shared" si="437"/>
        <v>1088.8000000000002</v>
      </c>
      <c r="S489" s="30">
        <f t="shared" si="438"/>
        <v>2752.2</v>
      </c>
      <c r="T489" s="30">
        <f t="shared" si="439"/>
        <v>16911.2</v>
      </c>
    </row>
    <row r="490" spans="1:20" s="32" customFormat="1" ht="60" customHeight="1" x14ac:dyDescent="0.2">
      <c r="A490" s="69" t="s">
        <v>1119</v>
      </c>
      <c r="B490" s="26" t="s">
        <v>166</v>
      </c>
      <c r="C490" s="27" t="s">
        <v>343</v>
      </c>
      <c r="D490" s="28" t="s">
        <v>108</v>
      </c>
      <c r="E490" s="27" t="s">
        <v>729</v>
      </c>
      <c r="F490" s="29" t="s">
        <v>760</v>
      </c>
      <c r="G490" s="30">
        <v>21916.13</v>
      </c>
      <c r="H490" s="31"/>
      <c r="I490" s="30">
        <v>25</v>
      </c>
      <c r="J490" s="38"/>
      <c r="K490" s="30">
        <f t="shared" si="432"/>
        <v>628.992931</v>
      </c>
      <c r="L490" s="30">
        <f t="shared" si="433"/>
        <v>1556.0452299999999</v>
      </c>
      <c r="M490" s="30">
        <f t="shared" si="434"/>
        <v>241.07743000000005</v>
      </c>
      <c r="N490" s="30">
        <f t="shared" si="431"/>
        <v>666.25035200000002</v>
      </c>
      <c r="O490" s="30">
        <f t="shared" si="435"/>
        <v>1553.8536170000002</v>
      </c>
      <c r="P490" s="30"/>
      <c r="Q490" s="30">
        <f t="shared" si="436"/>
        <v>4646.2195599999995</v>
      </c>
      <c r="R490" s="30">
        <f t="shared" si="437"/>
        <v>1320.243283</v>
      </c>
      <c r="S490" s="30">
        <f t="shared" si="438"/>
        <v>3350.9762770000002</v>
      </c>
      <c r="T490" s="30">
        <f t="shared" si="439"/>
        <v>20595.886717000001</v>
      </c>
    </row>
    <row r="491" spans="1:20" s="32" customFormat="1" ht="60" customHeight="1" x14ac:dyDescent="0.2">
      <c r="A491" s="69" t="s">
        <v>1120</v>
      </c>
      <c r="B491" s="26" t="s">
        <v>514</v>
      </c>
      <c r="C491" s="27" t="s">
        <v>343</v>
      </c>
      <c r="D491" s="28" t="s">
        <v>131</v>
      </c>
      <c r="E491" s="27" t="s">
        <v>729</v>
      </c>
      <c r="F491" s="29" t="s">
        <v>760</v>
      </c>
      <c r="G491" s="30">
        <v>26000</v>
      </c>
      <c r="H491" s="31"/>
      <c r="I491" s="30">
        <v>25</v>
      </c>
      <c r="J491" s="38">
        <v>1499.61</v>
      </c>
      <c r="K491" s="30">
        <f t="shared" si="432"/>
        <v>746.2</v>
      </c>
      <c r="L491" s="30">
        <f t="shared" si="433"/>
        <v>1845.9999999999998</v>
      </c>
      <c r="M491" s="30">
        <f t="shared" si="434"/>
        <v>286.00000000000006</v>
      </c>
      <c r="N491" s="30">
        <f t="shared" si="431"/>
        <v>790.4</v>
      </c>
      <c r="O491" s="30">
        <f t="shared" si="435"/>
        <v>1843.4</v>
      </c>
      <c r="P491" s="30"/>
      <c r="Q491" s="30">
        <f t="shared" si="436"/>
        <v>5512</v>
      </c>
      <c r="R491" s="30">
        <f t="shared" si="437"/>
        <v>3061.21</v>
      </c>
      <c r="S491" s="30">
        <f t="shared" si="438"/>
        <v>3975.4</v>
      </c>
      <c r="T491" s="30">
        <f t="shared" si="439"/>
        <v>22938.79</v>
      </c>
    </row>
    <row r="492" spans="1:20" s="32" customFormat="1" ht="60" customHeight="1" x14ac:dyDescent="0.2">
      <c r="A492" s="69" t="s">
        <v>1121</v>
      </c>
      <c r="B492" s="26" t="s">
        <v>138</v>
      </c>
      <c r="C492" s="27" t="s">
        <v>343</v>
      </c>
      <c r="D492" s="28" t="s">
        <v>113</v>
      </c>
      <c r="E492" s="27" t="s">
        <v>730</v>
      </c>
      <c r="F492" s="29" t="s">
        <v>760</v>
      </c>
      <c r="G492" s="30">
        <v>50600</v>
      </c>
      <c r="H492" s="31">
        <v>1938.68</v>
      </c>
      <c r="I492" s="30">
        <v>25</v>
      </c>
      <c r="J492" s="38"/>
      <c r="K492" s="30">
        <f t="shared" si="432"/>
        <v>1452.22</v>
      </c>
      <c r="L492" s="30">
        <f t="shared" si="433"/>
        <v>3592.5999999999995</v>
      </c>
      <c r="M492" s="30">
        <f t="shared" si="434"/>
        <v>556.6</v>
      </c>
      <c r="N492" s="30">
        <f t="shared" si="431"/>
        <v>1538.24</v>
      </c>
      <c r="O492" s="30">
        <f t="shared" si="435"/>
        <v>3587.5400000000004</v>
      </c>
      <c r="P492" s="30"/>
      <c r="Q492" s="30">
        <f t="shared" si="436"/>
        <v>10727.2</v>
      </c>
      <c r="R492" s="30">
        <f t="shared" si="437"/>
        <v>4954.1400000000003</v>
      </c>
      <c r="S492" s="30">
        <f t="shared" si="438"/>
        <v>7736.74</v>
      </c>
      <c r="T492" s="30">
        <f t="shared" si="439"/>
        <v>45645.86</v>
      </c>
    </row>
    <row r="493" spans="1:20" s="32" customFormat="1" ht="60" customHeight="1" x14ac:dyDescent="0.2">
      <c r="A493" s="69" t="s">
        <v>1122</v>
      </c>
      <c r="B493" s="26" t="s">
        <v>242</v>
      </c>
      <c r="C493" s="27" t="s">
        <v>343</v>
      </c>
      <c r="D493" s="28" t="s">
        <v>116</v>
      </c>
      <c r="E493" s="27" t="s">
        <v>729</v>
      </c>
      <c r="F493" s="29" t="s">
        <v>760</v>
      </c>
      <c r="G493" s="30">
        <v>38740.629999999997</v>
      </c>
      <c r="H493" s="31">
        <v>264.91000000000003</v>
      </c>
      <c r="I493" s="30">
        <v>25</v>
      </c>
      <c r="J493" s="38"/>
      <c r="K493" s="30">
        <f t="shared" si="432"/>
        <v>1111.8560809999999</v>
      </c>
      <c r="L493" s="30">
        <f t="shared" si="433"/>
        <v>2750.5847299999996</v>
      </c>
      <c r="M493" s="30">
        <f t="shared" si="434"/>
        <v>426.14693</v>
      </c>
      <c r="N493" s="30">
        <f t="shared" si="431"/>
        <v>1177.715152</v>
      </c>
      <c r="O493" s="30">
        <f t="shared" si="435"/>
        <v>2746.7106669999998</v>
      </c>
      <c r="P493" s="30"/>
      <c r="Q493" s="30">
        <f t="shared" si="436"/>
        <v>8213.0135599999994</v>
      </c>
      <c r="R493" s="30">
        <f t="shared" si="437"/>
        <v>2579.481233</v>
      </c>
      <c r="S493" s="30">
        <f t="shared" si="438"/>
        <v>5923.4423269999988</v>
      </c>
      <c r="T493" s="30">
        <f t="shared" si="439"/>
        <v>36161.148766999999</v>
      </c>
    </row>
    <row r="494" spans="1:20" s="32" customFormat="1" ht="60" customHeight="1" x14ac:dyDescent="0.2">
      <c r="A494" s="69" t="s">
        <v>1123</v>
      </c>
      <c r="B494" s="26" t="s">
        <v>167</v>
      </c>
      <c r="C494" s="27" t="s">
        <v>343</v>
      </c>
      <c r="D494" s="28" t="s">
        <v>107</v>
      </c>
      <c r="E494" s="27" t="s">
        <v>729</v>
      </c>
      <c r="F494" s="29" t="s">
        <v>760</v>
      </c>
      <c r="G494" s="30">
        <v>39278.25</v>
      </c>
      <c r="H494" s="31">
        <v>340.79</v>
      </c>
      <c r="I494" s="30">
        <v>25</v>
      </c>
      <c r="J494" s="38"/>
      <c r="K494" s="30">
        <f t="shared" si="432"/>
        <v>1127.2857750000001</v>
      </c>
      <c r="L494" s="30">
        <f t="shared" si="433"/>
        <v>2788.7557499999998</v>
      </c>
      <c r="M494" s="30">
        <f t="shared" si="434"/>
        <v>432.06075000000004</v>
      </c>
      <c r="N494" s="30">
        <f t="shared" si="431"/>
        <v>1194.0588</v>
      </c>
      <c r="O494" s="30">
        <f t="shared" si="435"/>
        <v>2784.8279250000001</v>
      </c>
      <c r="P494" s="30"/>
      <c r="Q494" s="30">
        <f t="shared" si="436"/>
        <v>8326.9889999999996</v>
      </c>
      <c r="R494" s="30">
        <f t="shared" si="437"/>
        <v>2687.134575</v>
      </c>
      <c r="S494" s="30">
        <f t="shared" si="438"/>
        <v>6005.6444250000004</v>
      </c>
      <c r="T494" s="30">
        <f t="shared" si="439"/>
        <v>36591.115424999996</v>
      </c>
    </row>
    <row r="495" spans="1:20" s="32" customFormat="1" ht="60" customHeight="1" x14ac:dyDescent="0.2">
      <c r="A495" s="69" t="s">
        <v>1124</v>
      </c>
      <c r="B495" s="26" t="s">
        <v>168</v>
      </c>
      <c r="C495" s="27" t="s">
        <v>343</v>
      </c>
      <c r="D495" s="28" t="s">
        <v>380</v>
      </c>
      <c r="E495" s="27" t="s">
        <v>729</v>
      </c>
      <c r="F495" s="29" t="s">
        <v>760</v>
      </c>
      <c r="G495" s="30">
        <v>25967.29</v>
      </c>
      <c r="H495" s="31"/>
      <c r="I495" s="30">
        <v>25</v>
      </c>
      <c r="J495" s="38"/>
      <c r="K495" s="30">
        <f t="shared" si="432"/>
        <v>745.26122299999997</v>
      </c>
      <c r="L495" s="30">
        <f t="shared" si="433"/>
        <v>1843.67759</v>
      </c>
      <c r="M495" s="30">
        <f t="shared" si="434"/>
        <v>285.64019000000002</v>
      </c>
      <c r="N495" s="30">
        <f t="shared" si="431"/>
        <v>789.40561600000001</v>
      </c>
      <c r="O495" s="30">
        <f t="shared" si="435"/>
        <v>1841.0808610000001</v>
      </c>
      <c r="P495" s="30"/>
      <c r="Q495" s="30">
        <f t="shared" si="436"/>
        <v>5505.0654800000002</v>
      </c>
      <c r="R495" s="30">
        <f t="shared" si="437"/>
        <v>1559.666839</v>
      </c>
      <c r="S495" s="30">
        <f t="shared" si="438"/>
        <v>3970.3986409999998</v>
      </c>
      <c r="T495" s="30">
        <f t="shared" si="439"/>
        <v>24407.623161</v>
      </c>
    </row>
    <row r="496" spans="1:20" s="32" customFormat="1" ht="60" customHeight="1" x14ac:dyDescent="0.2">
      <c r="A496" s="69" t="s">
        <v>1125</v>
      </c>
      <c r="B496" s="26" t="s">
        <v>243</v>
      </c>
      <c r="C496" s="27" t="s">
        <v>343</v>
      </c>
      <c r="D496" s="28" t="s">
        <v>8</v>
      </c>
      <c r="E496" s="27" t="s">
        <v>729</v>
      </c>
      <c r="F496" s="29" t="s">
        <v>760</v>
      </c>
      <c r="G496" s="30">
        <v>32481.75</v>
      </c>
      <c r="H496" s="31"/>
      <c r="I496" s="30">
        <v>25</v>
      </c>
      <c r="J496" s="38"/>
      <c r="K496" s="30">
        <f t="shared" si="432"/>
        <v>932.226225</v>
      </c>
      <c r="L496" s="30">
        <f t="shared" si="433"/>
        <v>2306.2042499999998</v>
      </c>
      <c r="M496" s="30">
        <f t="shared" si="434"/>
        <v>357.29925000000003</v>
      </c>
      <c r="N496" s="30">
        <f t="shared" si="431"/>
        <v>987.4452</v>
      </c>
      <c r="O496" s="30">
        <f t="shared" si="435"/>
        <v>2302.9560750000001</v>
      </c>
      <c r="P496" s="30"/>
      <c r="Q496" s="30">
        <f t="shared" si="436"/>
        <v>6886.1309999999994</v>
      </c>
      <c r="R496" s="30">
        <f t="shared" si="437"/>
        <v>1944.671425</v>
      </c>
      <c r="S496" s="30">
        <f t="shared" si="438"/>
        <v>4966.4595749999999</v>
      </c>
      <c r="T496" s="30">
        <f t="shared" si="439"/>
        <v>30537.078575</v>
      </c>
    </row>
    <row r="497" spans="1:20" s="32" customFormat="1" ht="60" customHeight="1" x14ac:dyDescent="0.2">
      <c r="A497" s="69" t="s">
        <v>1126</v>
      </c>
      <c r="B497" s="26" t="s">
        <v>272</v>
      </c>
      <c r="C497" s="27" t="s">
        <v>343</v>
      </c>
      <c r="D497" s="28" t="s">
        <v>4</v>
      </c>
      <c r="E497" s="27" t="s">
        <v>729</v>
      </c>
      <c r="F497" s="29" t="s">
        <v>760</v>
      </c>
      <c r="G497" s="30">
        <v>21505</v>
      </c>
      <c r="H497" s="31"/>
      <c r="I497" s="30">
        <v>25</v>
      </c>
      <c r="J497" s="38">
        <v>1000</v>
      </c>
      <c r="K497" s="30">
        <f t="shared" si="432"/>
        <v>617.19349999999997</v>
      </c>
      <c r="L497" s="30">
        <f t="shared" si="433"/>
        <v>1526.8549999999998</v>
      </c>
      <c r="M497" s="30">
        <f t="shared" si="434"/>
        <v>236.55500000000004</v>
      </c>
      <c r="N497" s="30">
        <f t="shared" si="431"/>
        <v>653.75199999999995</v>
      </c>
      <c r="O497" s="30">
        <f t="shared" si="435"/>
        <v>1524.7045000000001</v>
      </c>
      <c r="P497" s="30"/>
      <c r="Q497" s="30">
        <f t="shared" si="436"/>
        <v>4559.0599999999995</v>
      </c>
      <c r="R497" s="30">
        <f t="shared" si="437"/>
        <v>2295.9454999999998</v>
      </c>
      <c r="S497" s="30">
        <f t="shared" si="438"/>
        <v>3288.1144999999997</v>
      </c>
      <c r="T497" s="30">
        <f t="shared" si="439"/>
        <v>19209.054499999998</v>
      </c>
    </row>
    <row r="498" spans="1:20" s="32" customFormat="1" ht="60" customHeight="1" x14ac:dyDescent="0.2">
      <c r="A498" s="69" t="s">
        <v>1127</v>
      </c>
      <c r="B498" s="26" t="s">
        <v>244</v>
      </c>
      <c r="C498" s="27" t="s">
        <v>343</v>
      </c>
      <c r="D498" s="28" t="s">
        <v>8</v>
      </c>
      <c r="E498" s="27" t="s">
        <v>729</v>
      </c>
      <c r="F498" s="29" t="s">
        <v>760</v>
      </c>
      <c r="G498" s="30">
        <v>25236.75</v>
      </c>
      <c r="H498" s="31"/>
      <c r="I498" s="30">
        <v>25</v>
      </c>
      <c r="J498" s="38"/>
      <c r="K498" s="30">
        <f t="shared" si="432"/>
        <v>724.29472499999997</v>
      </c>
      <c r="L498" s="30">
        <f t="shared" si="433"/>
        <v>1791.8092499999998</v>
      </c>
      <c r="M498" s="30">
        <f t="shared" si="434"/>
        <v>277.60425000000004</v>
      </c>
      <c r="N498" s="30">
        <f t="shared" si="431"/>
        <v>767.19719999999995</v>
      </c>
      <c r="O498" s="30">
        <f t="shared" si="435"/>
        <v>1789.2855750000001</v>
      </c>
      <c r="P498" s="30"/>
      <c r="Q498" s="30">
        <f t="shared" si="436"/>
        <v>5350.1909999999998</v>
      </c>
      <c r="R498" s="30">
        <f t="shared" si="437"/>
        <v>1516.4919249999998</v>
      </c>
      <c r="S498" s="30">
        <f t="shared" si="438"/>
        <v>3858.6990749999995</v>
      </c>
      <c r="T498" s="30">
        <f t="shared" si="439"/>
        <v>23720.258075000002</v>
      </c>
    </row>
    <row r="499" spans="1:20" s="32" customFormat="1" ht="60" customHeight="1" x14ac:dyDescent="0.2">
      <c r="A499" s="69" t="s">
        <v>1128</v>
      </c>
      <c r="B499" s="26" t="s">
        <v>125</v>
      </c>
      <c r="C499" s="27" t="s">
        <v>343</v>
      </c>
      <c r="D499" s="28" t="s">
        <v>10</v>
      </c>
      <c r="E499" s="27" t="s">
        <v>730</v>
      </c>
      <c r="F499" s="29" t="s">
        <v>760</v>
      </c>
      <c r="G499" s="30">
        <v>18000</v>
      </c>
      <c r="H499" s="31"/>
      <c r="I499" s="30">
        <v>25</v>
      </c>
      <c r="J499" s="38"/>
      <c r="K499" s="30">
        <f t="shared" si="432"/>
        <v>516.6</v>
      </c>
      <c r="L499" s="30">
        <f t="shared" si="433"/>
        <v>1277.9999999999998</v>
      </c>
      <c r="M499" s="30">
        <f t="shared" si="434"/>
        <v>198.00000000000003</v>
      </c>
      <c r="N499" s="30">
        <f t="shared" si="431"/>
        <v>547.20000000000005</v>
      </c>
      <c r="O499" s="30">
        <f t="shared" si="435"/>
        <v>1276.2</v>
      </c>
      <c r="P499" s="30"/>
      <c r="Q499" s="30">
        <f t="shared" si="436"/>
        <v>3816</v>
      </c>
      <c r="R499" s="30">
        <f t="shared" si="437"/>
        <v>1088.8000000000002</v>
      </c>
      <c r="S499" s="30">
        <f t="shared" si="438"/>
        <v>2752.2</v>
      </c>
      <c r="T499" s="30">
        <f t="shared" si="439"/>
        <v>16911.2</v>
      </c>
    </row>
    <row r="500" spans="1:20" s="32" customFormat="1" ht="60" customHeight="1" x14ac:dyDescent="0.2">
      <c r="A500" s="69" t="s">
        <v>1129</v>
      </c>
      <c r="B500" s="26" t="s">
        <v>245</v>
      </c>
      <c r="C500" s="27" t="s">
        <v>343</v>
      </c>
      <c r="D500" s="28" t="s">
        <v>10</v>
      </c>
      <c r="E500" s="27" t="s">
        <v>729</v>
      </c>
      <c r="F500" s="29" t="s">
        <v>760</v>
      </c>
      <c r="G500" s="30">
        <v>18000</v>
      </c>
      <c r="H500" s="31"/>
      <c r="I500" s="30">
        <v>25</v>
      </c>
      <c r="J500" s="38"/>
      <c r="K500" s="30">
        <f t="shared" si="432"/>
        <v>516.6</v>
      </c>
      <c r="L500" s="30">
        <f t="shared" si="433"/>
        <v>1277.9999999999998</v>
      </c>
      <c r="M500" s="30">
        <f t="shared" si="434"/>
        <v>198.00000000000003</v>
      </c>
      <c r="N500" s="30">
        <f t="shared" si="431"/>
        <v>547.20000000000005</v>
      </c>
      <c r="O500" s="30">
        <f t="shared" si="435"/>
        <v>1276.2</v>
      </c>
      <c r="P500" s="30"/>
      <c r="Q500" s="30">
        <f t="shared" si="436"/>
        <v>3816</v>
      </c>
      <c r="R500" s="30">
        <f t="shared" si="437"/>
        <v>1088.8000000000002</v>
      </c>
      <c r="S500" s="30">
        <f t="shared" si="438"/>
        <v>2752.2</v>
      </c>
      <c r="T500" s="30">
        <f t="shared" si="439"/>
        <v>16911.2</v>
      </c>
    </row>
    <row r="501" spans="1:20" s="32" customFormat="1" ht="60" customHeight="1" x14ac:dyDescent="0.2">
      <c r="A501" s="69" t="s">
        <v>1130</v>
      </c>
      <c r="B501" s="26" t="s">
        <v>299</v>
      </c>
      <c r="C501" s="27" t="s">
        <v>343</v>
      </c>
      <c r="D501" s="28" t="s">
        <v>300</v>
      </c>
      <c r="E501" s="27" t="s">
        <v>730</v>
      </c>
      <c r="F501" s="29" t="s">
        <v>760</v>
      </c>
      <c r="G501" s="30">
        <v>40302.9</v>
      </c>
      <c r="H501" s="31">
        <v>80.36</v>
      </c>
      <c r="I501" s="30">
        <v>25</v>
      </c>
      <c r="J501" s="38"/>
      <c r="K501" s="30">
        <f t="shared" si="432"/>
        <v>1156.6932300000001</v>
      </c>
      <c r="L501" s="30">
        <f t="shared" si="433"/>
        <v>2861.5058999999997</v>
      </c>
      <c r="M501" s="30">
        <f t="shared" si="434"/>
        <v>443.33190000000008</v>
      </c>
      <c r="N501" s="30">
        <f t="shared" si="431"/>
        <v>1225.2081600000001</v>
      </c>
      <c r="O501" s="30">
        <f t="shared" si="435"/>
        <v>2857.4756100000004</v>
      </c>
      <c r="P501" s="30">
        <v>3024</v>
      </c>
      <c r="Q501" s="30">
        <f t="shared" si="436"/>
        <v>11568.214800000002</v>
      </c>
      <c r="R501" s="30">
        <f t="shared" si="437"/>
        <v>5511.2613899999997</v>
      </c>
      <c r="S501" s="30">
        <f t="shared" si="438"/>
        <v>6162.3134100000007</v>
      </c>
      <c r="T501" s="30">
        <f t="shared" si="439"/>
        <v>34791.638610000002</v>
      </c>
    </row>
    <row r="502" spans="1:20" s="32" customFormat="1" ht="60" customHeight="1" x14ac:dyDescent="0.2">
      <c r="A502" s="69" t="s">
        <v>1131</v>
      </c>
      <c r="B502" s="26" t="s">
        <v>301</v>
      </c>
      <c r="C502" s="27" t="s">
        <v>343</v>
      </c>
      <c r="D502" s="28" t="s">
        <v>114</v>
      </c>
      <c r="E502" s="27" t="s">
        <v>729</v>
      </c>
      <c r="F502" s="29" t="s">
        <v>760</v>
      </c>
      <c r="G502" s="30">
        <v>37950</v>
      </c>
      <c r="H502" s="31">
        <v>153.32</v>
      </c>
      <c r="I502" s="30">
        <v>25</v>
      </c>
      <c r="J502" s="38"/>
      <c r="K502" s="30">
        <f t="shared" si="432"/>
        <v>1089.165</v>
      </c>
      <c r="L502" s="30">
        <f t="shared" si="433"/>
        <v>2694.45</v>
      </c>
      <c r="M502" s="30">
        <f t="shared" si="434"/>
        <v>417.45000000000005</v>
      </c>
      <c r="N502" s="30">
        <f t="shared" si="431"/>
        <v>1153.68</v>
      </c>
      <c r="O502" s="30">
        <f t="shared" si="435"/>
        <v>2690.6550000000002</v>
      </c>
      <c r="P502" s="30"/>
      <c r="Q502" s="30">
        <f t="shared" si="436"/>
        <v>8045.4</v>
      </c>
      <c r="R502" s="30">
        <f t="shared" si="437"/>
        <v>2421.165</v>
      </c>
      <c r="S502" s="30">
        <f t="shared" si="438"/>
        <v>5802.5550000000003</v>
      </c>
      <c r="T502" s="30">
        <f t="shared" si="439"/>
        <v>35528.834999999999</v>
      </c>
    </row>
    <row r="503" spans="1:20" s="32" customFormat="1" ht="60" customHeight="1" x14ac:dyDescent="0.2">
      <c r="A503" s="69" t="s">
        <v>1132</v>
      </c>
      <c r="B503" s="26" t="s">
        <v>540</v>
      </c>
      <c r="C503" s="27" t="s">
        <v>343</v>
      </c>
      <c r="D503" s="28" t="s">
        <v>397</v>
      </c>
      <c r="E503" s="27" t="s">
        <v>729</v>
      </c>
      <c r="F503" s="29" t="s">
        <v>760</v>
      </c>
      <c r="G503" s="30">
        <v>80000</v>
      </c>
      <c r="H503" s="31">
        <v>7063.34</v>
      </c>
      <c r="I503" s="30">
        <v>25</v>
      </c>
      <c r="J503" s="38">
        <f>3000</f>
        <v>3000</v>
      </c>
      <c r="K503" s="30">
        <f t="shared" si="432"/>
        <v>2296</v>
      </c>
      <c r="L503" s="30">
        <f t="shared" si="433"/>
        <v>5679.9999999999991</v>
      </c>
      <c r="M503" s="30">
        <f t="shared" si="434"/>
        <v>880.00000000000011</v>
      </c>
      <c r="N503" s="30">
        <f t="shared" si="431"/>
        <v>2432</v>
      </c>
      <c r="O503" s="30">
        <f t="shared" si="435"/>
        <v>5672</v>
      </c>
      <c r="P503" s="30"/>
      <c r="Q503" s="30">
        <f t="shared" si="436"/>
        <v>16960</v>
      </c>
      <c r="R503" s="30">
        <f t="shared" si="437"/>
        <v>14816.34</v>
      </c>
      <c r="S503" s="30">
        <f t="shared" si="438"/>
        <v>12232</v>
      </c>
      <c r="T503" s="30">
        <f t="shared" si="439"/>
        <v>65183.66</v>
      </c>
    </row>
    <row r="504" spans="1:20" s="32" customFormat="1" ht="60" customHeight="1" x14ac:dyDescent="0.2">
      <c r="A504" s="69" t="s">
        <v>1133</v>
      </c>
      <c r="B504" s="26" t="s">
        <v>290</v>
      </c>
      <c r="C504" s="27" t="s">
        <v>343</v>
      </c>
      <c r="D504" s="28" t="s">
        <v>220</v>
      </c>
      <c r="E504" s="27" t="s">
        <v>729</v>
      </c>
      <c r="F504" s="29" t="s">
        <v>760</v>
      </c>
      <c r="G504" s="30">
        <v>25502.400000000001</v>
      </c>
      <c r="H504" s="31"/>
      <c r="I504" s="30">
        <v>25</v>
      </c>
      <c r="J504" s="38"/>
      <c r="K504" s="30">
        <f t="shared" si="432"/>
        <v>731.91888000000006</v>
      </c>
      <c r="L504" s="30">
        <f t="shared" si="433"/>
        <v>1810.6704</v>
      </c>
      <c r="M504" s="30">
        <f t="shared" si="434"/>
        <v>280.52640000000002</v>
      </c>
      <c r="N504" s="30">
        <f t="shared" si="431"/>
        <v>775.27296000000001</v>
      </c>
      <c r="O504" s="30">
        <f t="shared" si="435"/>
        <v>1808.1201600000002</v>
      </c>
      <c r="P504" s="30"/>
      <c r="Q504" s="30">
        <f t="shared" si="436"/>
        <v>5406.5088000000005</v>
      </c>
      <c r="R504" s="30">
        <f t="shared" si="437"/>
        <v>1532.19184</v>
      </c>
      <c r="S504" s="30">
        <f t="shared" si="438"/>
        <v>3899.3169600000001</v>
      </c>
      <c r="T504" s="30">
        <f t="shared" si="439"/>
        <v>23970.208160000002</v>
      </c>
    </row>
    <row r="505" spans="1:20" s="32" customFormat="1" ht="60" customHeight="1" x14ac:dyDescent="0.2">
      <c r="A505" s="69" t="s">
        <v>1134</v>
      </c>
      <c r="B505" s="26" t="s">
        <v>291</v>
      </c>
      <c r="C505" s="27" t="s">
        <v>343</v>
      </c>
      <c r="D505" s="28" t="s">
        <v>332</v>
      </c>
      <c r="E505" s="27" t="s">
        <v>729</v>
      </c>
      <c r="F505" s="29" t="s">
        <v>760</v>
      </c>
      <c r="G505" s="30">
        <v>20556.25</v>
      </c>
      <c r="H505" s="31"/>
      <c r="I505" s="30">
        <v>25</v>
      </c>
      <c r="J505" s="38">
        <v>2030.2</v>
      </c>
      <c r="K505" s="30">
        <f t="shared" si="432"/>
        <v>589.96437500000002</v>
      </c>
      <c r="L505" s="30">
        <f t="shared" si="433"/>
        <v>1459.4937499999999</v>
      </c>
      <c r="M505" s="30">
        <f t="shared" si="434"/>
        <v>226.11875000000003</v>
      </c>
      <c r="N505" s="30">
        <f t="shared" si="431"/>
        <v>624.91</v>
      </c>
      <c r="O505" s="30">
        <f t="shared" si="435"/>
        <v>1457.4381250000001</v>
      </c>
      <c r="P505" s="30"/>
      <c r="Q505" s="30">
        <f t="shared" si="436"/>
        <v>4357.9250000000002</v>
      </c>
      <c r="R505" s="30">
        <f t="shared" si="437"/>
        <v>3270.0743750000001</v>
      </c>
      <c r="S505" s="30">
        <f t="shared" si="438"/>
        <v>3143.0506249999999</v>
      </c>
      <c r="T505" s="30">
        <f t="shared" si="439"/>
        <v>17286.175625</v>
      </c>
    </row>
    <row r="506" spans="1:20" s="32" customFormat="1" ht="60" customHeight="1" x14ac:dyDescent="0.2">
      <c r="A506" s="69" t="s">
        <v>1135</v>
      </c>
      <c r="B506" s="26" t="s">
        <v>592</v>
      </c>
      <c r="C506" s="27" t="s">
        <v>343</v>
      </c>
      <c r="D506" s="28" t="s">
        <v>4</v>
      </c>
      <c r="E506" s="27" t="s">
        <v>729</v>
      </c>
      <c r="F506" s="29" t="s">
        <v>760</v>
      </c>
      <c r="G506" s="30">
        <v>18000</v>
      </c>
      <c r="H506" s="31"/>
      <c r="I506" s="30">
        <v>25</v>
      </c>
      <c r="J506" s="38">
        <v>1500</v>
      </c>
      <c r="K506" s="30">
        <f t="shared" si="432"/>
        <v>516.6</v>
      </c>
      <c r="L506" s="30">
        <f t="shared" si="433"/>
        <v>1277.9999999999998</v>
      </c>
      <c r="M506" s="30">
        <f t="shared" si="434"/>
        <v>198.00000000000003</v>
      </c>
      <c r="N506" s="30">
        <f t="shared" si="431"/>
        <v>547.20000000000005</v>
      </c>
      <c r="O506" s="30">
        <f t="shared" si="435"/>
        <v>1276.2</v>
      </c>
      <c r="P506" s="30"/>
      <c r="Q506" s="30">
        <f t="shared" si="436"/>
        <v>3816</v>
      </c>
      <c r="R506" s="30">
        <f t="shared" si="437"/>
        <v>2588.8000000000002</v>
      </c>
      <c r="S506" s="30">
        <f t="shared" si="438"/>
        <v>2752.2</v>
      </c>
      <c r="T506" s="30">
        <f t="shared" si="439"/>
        <v>15411.2</v>
      </c>
    </row>
    <row r="507" spans="1:20" s="32" customFormat="1" ht="60" customHeight="1" x14ac:dyDescent="0.2">
      <c r="A507" s="69" t="s">
        <v>1136</v>
      </c>
      <c r="B507" s="26" t="s">
        <v>593</v>
      </c>
      <c r="C507" s="27" t="s">
        <v>343</v>
      </c>
      <c r="D507" s="28" t="s">
        <v>105</v>
      </c>
      <c r="E507" s="27" t="s">
        <v>729</v>
      </c>
      <c r="F507" s="29" t="s">
        <v>760</v>
      </c>
      <c r="G507" s="30">
        <v>18000</v>
      </c>
      <c r="H507" s="31"/>
      <c r="I507" s="30">
        <v>25</v>
      </c>
      <c r="J507" s="38"/>
      <c r="K507" s="30">
        <f t="shared" si="432"/>
        <v>516.6</v>
      </c>
      <c r="L507" s="30">
        <f t="shared" si="433"/>
        <v>1277.9999999999998</v>
      </c>
      <c r="M507" s="30">
        <f t="shared" si="434"/>
        <v>198.00000000000003</v>
      </c>
      <c r="N507" s="30">
        <f t="shared" si="431"/>
        <v>547.20000000000005</v>
      </c>
      <c r="O507" s="30">
        <f t="shared" si="435"/>
        <v>1276.2</v>
      </c>
      <c r="P507" s="30"/>
      <c r="Q507" s="30">
        <f t="shared" si="436"/>
        <v>3816</v>
      </c>
      <c r="R507" s="30">
        <f t="shared" si="437"/>
        <v>1088.8000000000002</v>
      </c>
      <c r="S507" s="30">
        <f t="shared" si="438"/>
        <v>2752.2</v>
      </c>
      <c r="T507" s="30">
        <f t="shared" si="439"/>
        <v>16911.2</v>
      </c>
    </row>
    <row r="508" spans="1:20" s="32" customFormat="1" ht="60" customHeight="1" x14ac:dyDescent="0.2">
      <c r="A508" s="69" t="s">
        <v>1137</v>
      </c>
      <c r="B508" s="26" t="s">
        <v>594</v>
      </c>
      <c r="C508" s="27" t="s">
        <v>343</v>
      </c>
      <c r="D508" s="28" t="s">
        <v>764</v>
      </c>
      <c r="E508" s="27" t="s">
        <v>729</v>
      </c>
      <c r="F508" s="29" t="s">
        <v>760</v>
      </c>
      <c r="G508" s="30">
        <v>18000</v>
      </c>
      <c r="H508" s="31"/>
      <c r="I508" s="30">
        <v>25</v>
      </c>
      <c r="J508" s="38">
        <v>1250</v>
      </c>
      <c r="K508" s="30">
        <f t="shared" si="432"/>
        <v>516.6</v>
      </c>
      <c r="L508" s="30">
        <f t="shared" si="433"/>
        <v>1277.9999999999998</v>
      </c>
      <c r="M508" s="30">
        <f t="shared" si="434"/>
        <v>198.00000000000003</v>
      </c>
      <c r="N508" s="30">
        <f t="shared" si="431"/>
        <v>547.20000000000005</v>
      </c>
      <c r="O508" s="30">
        <f t="shared" si="435"/>
        <v>1276.2</v>
      </c>
      <c r="P508" s="30"/>
      <c r="Q508" s="30">
        <f t="shared" si="436"/>
        <v>3816</v>
      </c>
      <c r="R508" s="30">
        <f t="shared" si="437"/>
        <v>2338.8000000000002</v>
      </c>
      <c r="S508" s="30">
        <f t="shared" si="438"/>
        <v>2752.2</v>
      </c>
      <c r="T508" s="30">
        <f t="shared" si="439"/>
        <v>15661.2</v>
      </c>
    </row>
    <row r="509" spans="1:20" s="32" customFormat="1" ht="60" customHeight="1" x14ac:dyDescent="0.2">
      <c r="A509" s="69" t="s">
        <v>1138</v>
      </c>
      <c r="B509" s="26" t="s">
        <v>595</v>
      </c>
      <c r="C509" s="27" t="s">
        <v>343</v>
      </c>
      <c r="D509" s="28" t="s">
        <v>8</v>
      </c>
      <c r="E509" s="27" t="s">
        <v>729</v>
      </c>
      <c r="F509" s="29" t="s">
        <v>760</v>
      </c>
      <c r="G509" s="30">
        <v>30000</v>
      </c>
      <c r="H509" s="31"/>
      <c r="I509" s="30">
        <v>25</v>
      </c>
      <c r="J509" s="38"/>
      <c r="K509" s="30">
        <f t="shared" si="432"/>
        <v>861</v>
      </c>
      <c r="L509" s="30">
        <f t="shared" si="433"/>
        <v>2130</v>
      </c>
      <c r="M509" s="30">
        <f t="shared" si="434"/>
        <v>330.00000000000006</v>
      </c>
      <c r="N509" s="30">
        <f t="shared" si="431"/>
        <v>912</v>
      </c>
      <c r="O509" s="30">
        <f t="shared" si="435"/>
        <v>2127</v>
      </c>
      <c r="P509" s="30"/>
      <c r="Q509" s="30">
        <f t="shared" si="436"/>
        <v>6360</v>
      </c>
      <c r="R509" s="30">
        <f t="shared" si="437"/>
        <v>1798</v>
      </c>
      <c r="S509" s="30">
        <f t="shared" si="438"/>
        <v>4587</v>
      </c>
      <c r="T509" s="30">
        <f t="shared" si="439"/>
        <v>28202</v>
      </c>
    </row>
    <row r="510" spans="1:20" s="32" customFormat="1" ht="60" customHeight="1" x14ac:dyDescent="0.2">
      <c r="A510" s="69" t="s">
        <v>1139</v>
      </c>
      <c r="B510" s="26" t="s">
        <v>627</v>
      </c>
      <c r="C510" s="27" t="s">
        <v>343</v>
      </c>
      <c r="D510" s="28" t="s">
        <v>332</v>
      </c>
      <c r="E510" s="27" t="s">
        <v>729</v>
      </c>
      <c r="F510" s="29" t="s">
        <v>760</v>
      </c>
      <c r="G510" s="30">
        <v>30000</v>
      </c>
      <c r="H510" s="31"/>
      <c r="I510" s="30">
        <v>25</v>
      </c>
      <c r="J510" s="38">
        <f>2000</f>
        <v>2000</v>
      </c>
      <c r="K510" s="30">
        <f t="shared" si="432"/>
        <v>861</v>
      </c>
      <c r="L510" s="30">
        <f t="shared" si="433"/>
        <v>2130</v>
      </c>
      <c r="M510" s="30">
        <f t="shared" si="434"/>
        <v>330.00000000000006</v>
      </c>
      <c r="N510" s="30">
        <f t="shared" si="431"/>
        <v>912</v>
      </c>
      <c r="O510" s="30">
        <f t="shared" si="435"/>
        <v>2127</v>
      </c>
      <c r="P510" s="30"/>
      <c r="Q510" s="30">
        <f t="shared" si="436"/>
        <v>6360</v>
      </c>
      <c r="R510" s="30">
        <f t="shared" si="437"/>
        <v>3798</v>
      </c>
      <c r="S510" s="30">
        <f t="shared" si="438"/>
        <v>4587</v>
      </c>
      <c r="T510" s="30">
        <f t="shared" si="439"/>
        <v>26202</v>
      </c>
    </row>
    <row r="511" spans="1:20" s="32" customFormat="1" ht="60" customHeight="1" x14ac:dyDescent="0.2">
      <c r="A511" s="69" t="s">
        <v>1140</v>
      </c>
      <c r="B511" s="26" t="s">
        <v>669</v>
      </c>
      <c r="C511" s="27" t="s">
        <v>343</v>
      </c>
      <c r="D511" s="28" t="s">
        <v>332</v>
      </c>
      <c r="E511" s="27" t="s">
        <v>730</v>
      </c>
      <c r="F511" s="29" t="s">
        <v>760</v>
      </c>
      <c r="G511" s="30">
        <v>22000</v>
      </c>
      <c r="H511" s="31"/>
      <c r="I511" s="30">
        <v>25</v>
      </c>
      <c r="J511" s="38"/>
      <c r="K511" s="30">
        <f t="shared" si="432"/>
        <v>631.4</v>
      </c>
      <c r="L511" s="30">
        <f t="shared" si="433"/>
        <v>1561.9999999999998</v>
      </c>
      <c r="M511" s="30">
        <f t="shared" si="434"/>
        <v>242.00000000000003</v>
      </c>
      <c r="N511" s="30">
        <f t="shared" si="431"/>
        <v>668.8</v>
      </c>
      <c r="O511" s="30">
        <f t="shared" si="435"/>
        <v>1559.8000000000002</v>
      </c>
      <c r="P511" s="30"/>
      <c r="Q511" s="30">
        <f t="shared" si="436"/>
        <v>4664</v>
      </c>
      <c r="R511" s="30">
        <f t="shared" si="437"/>
        <v>1325.1999999999998</v>
      </c>
      <c r="S511" s="30">
        <f t="shared" si="438"/>
        <v>3363.8</v>
      </c>
      <c r="T511" s="30">
        <f t="shared" si="439"/>
        <v>20674.8</v>
      </c>
    </row>
    <row r="512" spans="1:20" s="32" customFormat="1" ht="60" customHeight="1" x14ac:dyDescent="0.2">
      <c r="A512" s="69" t="s">
        <v>1141</v>
      </c>
      <c r="B512" s="26" t="s">
        <v>670</v>
      </c>
      <c r="C512" s="27" t="s">
        <v>343</v>
      </c>
      <c r="D512" s="28" t="s">
        <v>10</v>
      </c>
      <c r="E512" s="27" t="s">
        <v>729</v>
      </c>
      <c r="F512" s="29" t="s">
        <v>760</v>
      </c>
      <c r="G512" s="30">
        <v>18000</v>
      </c>
      <c r="H512" s="31"/>
      <c r="I512" s="30">
        <v>25</v>
      </c>
      <c r="J512" s="38">
        <v>3000</v>
      </c>
      <c r="K512" s="30">
        <f t="shared" si="432"/>
        <v>516.6</v>
      </c>
      <c r="L512" s="30">
        <f t="shared" si="433"/>
        <v>1277.9999999999998</v>
      </c>
      <c r="M512" s="30">
        <f t="shared" si="434"/>
        <v>198.00000000000003</v>
      </c>
      <c r="N512" s="30">
        <f t="shared" si="431"/>
        <v>547.20000000000005</v>
      </c>
      <c r="O512" s="30">
        <f t="shared" si="435"/>
        <v>1276.2</v>
      </c>
      <c r="P512" s="30"/>
      <c r="Q512" s="30">
        <f t="shared" si="436"/>
        <v>3816</v>
      </c>
      <c r="R512" s="30">
        <f t="shared" si="437"/>
        <v>4088.8</v>
      </c>
      <c r="S512" s="30">
        <f t="shared" si="438"/>
        <v>2752.2</v>
      </c>
      <c r="T512" s="30">
        <f t="shared" si="439"/>
        <v>13911.2</v>
      </c>
    </row>
    <row r="513" spans="1:20" s="32" customFormat="1" ht="60" customHeight="1" x14ac:dyDescent="0.2">
      <c r="A513" s="69" t="s">
        <v>1142</v>
      </c>
      <c r="B513" s="26" t="s">
        <v>661</v>
      </c>
      <c r="C513" s="27" t="s">
        <v>343</v>
      </c>
      <c r="D513" s="28" t="s">
        <v>332</v>
      </c>
      <c r="E513" s="27" t="s">
        <v>729</v>
      </c>
      <c r="F513" s="29" t="s">
        <v>760</v>
      </c>
      <c r="G513" s="30">
        <v>22000</v>
      </c>
      <c r="H513" s="31"/>
      <c r="I513" s="30">
        <v>25</v>
      </c>
      <c r="J513" s="38"/>
      <c r="K513" s="30">
        <f t="shared" si="432"/>
        <v>631.4</v>
      </c>
      <c r="L513" s="30">
        <f t="shared" si="433"/>
        <v>1561.9999999999998</v>
      </c>
      <c r="M513" s="30">
        <f t="shared" si="434"/>
        <v>242.00000000000003</v>
      </c>
      <c r="N513" s="30">
        <f t="shared" si="431"/>
        <v>668.8</v>
      </c>
      <c r="O513" s="30">
        <f t="shared" si="435"/>
        <v>1559.8000000000002</v>
      </c>
      <c r="P513" s="30"/>
      <c r="Q513" s="30">
        <f t="shared" si="436"/>
        <v>4664</v>
      </c>
      <c r="R513" s="30">
        <f t="shared" si="437"/>
        <v>1325.1999999999998</v>
      </c>
      <c r="S513" s="30">
        <f t="shared" si="438"/>
        <v>3363.8</v>
      </c>
      <c r="T513" s="30">
        <f t="shared" si="439"/>
        <v>20674.8</v>
      </c>
    </row>
    <row r="514" spans="1:20" s="32" customFormat="1" ht="60" customHeight="1" x14ac:dyDescent="0.2">
      <c r="A514" s="69" t="s">
        <v>1143</v>
      </c>
      <c r="B514" s="26" t="s">
        <v>686</v>
      </c>
      <c r="C514" s="27" t="s">
        <v>343</v>
      </c>
      <c r="D514" s="28" t="s">
        <v>332</v>
      </c>
      <c r="E514" s="27" t="s">
        <v>730</v>
      </c>
      <c r="F514" s="29" t="s">
        <v>760</v>
      </c>
      <c r="G514" s="30">
        <v>22000</v>
      </c>
      <c r="H514" s="31"/>
      <c r="I514" s="30">
        <v>25</v>
      </c>
      <c r="J514" s="38">
        <f>3000</f>
        <v>3000</v>
      </c>
      <c r="K514" s="30">
        <f t="shared" si="432"/>
        <v>631.4</v>
      </c>
      <c r="L514" s="30">
        <f t="shared" si="433"/>
        <v>1561.9999999999998</v>
      </c>
      <c r="M514" s="30">
        <f t="shared" si="434"/>
        <v>242.00000000000003</v>
      </c>
      <c r="N514" s="30">
        <f t="shared" si="431"/>
        <v>668.8</v>
      </c>
      <c r="O514" s="30">
        <f t="shared" si="435"/>
        <v>1559.8000000000002</v>
      </c>
      <c r="P514" s="30"/>
      <c r="Q514" s="30">
        <f t="shared" si="436"/>
        <v>4664</v>
      </c>
      <c r="R514" s="30">
        <f t="shared" si="437"/>
        <v>4325.2</v>
      </c>
      <c r="S514" s="30">
        <f t="shared" si="438"/>
        <v>3363.8</v>
      </c>
      <c r="T514" s="30">
        <f t="shared" si="439"/>
        <v>17674.8</v>
      </c>
    </row>
    <row r="515" spans="1:20" s="32" customFormat="1" ht="60" customHeight="1" x14ac:dyDescent="0.2">
      <c r="A515" s="69" t="s">
        <v>1144</v>
      </c>
      <c r="B515" s="26" t="s">
        <v>687</v>
      </c>
      <c r="C515" s="27" t="s">
        <v>343</v>
      </c>
      <c r="D515" s="28" t="s">
        <v>332</v>
      </c>
      <c r="E515" s="27" t="s">
        <v>730</v>
      </c>
      <c r="F515" s="29" t="s">
        <v>760</v>
      </c>
      <c r="G515" s="30">
        <v>35000</v>
      </c>
      <c r="H515" s="31"/>
      <c r="I515" s="30">
        <v>25</v>
      </c>
      <c r="J515" s="38"/>
      <c r="K515" s="30">
        <f t="shared" si="432"/>
        <v>1004.5</v>
      </c>
      <c r="L515" s="30">
        <f t="shared" si="433"/>
        <v>2485</v>
      </c>
      <c r="M515" s="30">
        <f t="shared" si="434"/>
        <v>385.00000000000006</v>
      </c>
      <c r="N515" s="30">
        <f t="shared" si="431"/>
        <v>1064</v>
      </c>
      <c r="O515" s="30">
        <f t="shared" si="435"/>
        <v>2481.5</v>
      </c>
      <c r="P515" s="30">
        <v>1512</v>
      </c>
      <c r="Q515" s="30">
        <f t="shared" si="436"/>
        <v>8932</v>
      </c>
      <c r="R515" s="30">
        <f t="shared" si="437"/>
        <v>3605.5</v>
      </c>
      <c r="S515" s="30">
        <f t="shared" si="438"/>
        <v>5351.5</v>
      </c>
      <c r="T515" s="30">
        <f t="shared" si="439"/>
        <v>31394.5</v>
      </c>
    </row>
    <row r="516" spans="1:20" s="32" customFormat="1" ht="60" customHeight="1" x14ac:dyDescent="0.2">
      <c r="A516" s="69" t="s">
        <v>1145</v>
      </c>
      <c r="B516" s="26" t="s">
        <v>688</v>
      </c>
      <c r="C516" s="27" t="s">
        <v>343</v>
      </c>
      <c r="D516" s="28" t="s">
        <v>116</v>
      </c>
      <c r="E516" s="27" t="s">
        <v>729</v>
      </c>
      <c r="F516" s="29" t="s">
        <v>760</v>
      </c>
      <c r="G516" s="30">
        <v>33867.5</v>
      </c>
      <c r="H516" s="31"/>
      <c r="I516" s="30">
        <v>25</v>
      </c>
      <c r="J516" s="38"/>
      <c r="K516" s="30">
        <f t="shared" si="432"/>
        <v>971.99725000000001</v>
      </c>
      <c r="L516" s="30">
        <f t="shared" si="433"/>
        <v>2404.5924999999997</v>
      </c>
      <c r="M516" s="30">
        <f t="shared" si="434"/>
        <v>372.54250000000002</v>
      </c>
      <c r="N516" s="30">
        <f t="shared" si="431"/>
        <v>1029.5719999999999</v>
      </c>
      <c r="O516" s="30">
        <f t="shared" si="435"/>
        <v>2401.2057500000001</v>
      </c>
      <c r="P516" s="30"/>
      <c r="Q516" s="30">
        <f t="shared" si="436"/>
        <v>7179.91</v>
      </c>
      <c r="R516" s="30">
        <f t="shared" si="437"/>
        <v>2026.56925</v>
      </c>
      <c r="S516" s="30">
        <f t="shared" si="438"/>
        <v>5178.3407499999994</v>
      </c>
      <c r="T516" s="30">
        <f t="shared" si="439"/>
        <v>31840.93075</v>
      </c>
    </row>
    <row r="517" spans="1:20" s="32" customFormat="1" ht="60" customHeight="1" x14ac:dyDescent="0.2">
      <c r="A517" s="69" t="s">
        <v>1146</v>
      </c>
      <c r="B517" s="26" t="s">
        <v>723</v>
      </c>
      <c r="C517" s="27" t="s">
        <v>343</v>
      </c>
      <c r="D517" s="28" t="s">
        <v>105</v>
      </c>
      <c r="E517" s="27" t="s">
        <v>730</v>
      </c>
      <c r="F517" s="29" t="s">
        <v>760</v>
      </c>
      <c r="G517" s="30">
        <v>22000</v>
      </c>
      <c r="H517" s="31"/>
      <c r="I517" s="30">
        <v>25</v>
      </c>
      <c r="J517" s="38"/>
      <c r="K517" s="30">
        <f t="shared" si="432"/>
        <v>631.4</v>
      </c>
      <c r="L517" s="30">
        <f t="shared" si="433"/>
        <v>1561.9999999999998</v>
      </c>
      <c r="M517" s="30">
        <f t="shared" si="434"/>
        <v>242.00000000000003</v>
      </c>
      <c r="N517" s="30">
        <f t="shared" si="431"/>
        <v>668.8</v>
      </c>
      <c r="O517" s="30">
        <f t="shared" si="435"/>
        <v>1559.8000000000002</v>
      </c>
      <c r="P517" s="30"/>
      <c r="Q517" s="30">
        <f t="shared" si="436"/>
        <v>4664</v>
      </c>
      <c r="R517" s="30">
        <f t="shared" si="437"/>
        <v>1325.1999999999998</v>
      </c>
      <c r="S517" s="30">
        <f t="shared" si="438"/>
        <v>3363.8</v>
      </c>
      <c r="T517" s="30">
        <f t="shared" si="439"/>
        <v>20674.8</v>
      </c>
    </row>
    <row r="518" spans="1:20" s="32" customFormat="1" ht="60" customHeight="1" x14ac:dyDescent="0.2">
      <c r="A518" s="69" t="s">
        <v>1147</v>
      </c>
      <c r="B518" s="26" t="s">
        <v>383</v>
      </c>
      <c r="C518" s="27" t="s">
        <v>343</v>
      </c>
      <c r="D518" s="28" t="s">
        <v>382</v>
      </c>
      <c r="E518" s="27" t="s">
        <v>729</v>
      </c>
      <c r="F518" s="29" t="s">
        <v>760</v>
      </c>
      <c r="G518" s="30">
        <v>35000</v>
      </c>
      <c r="H518" s="31"/>
      <c r="I518" s="30">
        <v>25</v>
      </c>
      <c r="J518" s="38">
        <v>2000</v>
      </c>
      <c r="K518" s="30">
        <f t="shared" si="432"/>
        <v>1004.5</v>
      </c>
      <c r="L518" s="30">
        <f t="shared" si="433"/>
        <v>2485</v>
      </c>
      <c r="M518" s="30">
        <f t="shared" si="434"/>
        <v>385.00000000000006</v>
      </c>
      <c r="N518" s="30">
        <f t="shared" si="431"/>
        <v>1064</v>
      </c>
      <c r="O518" s="30">
        <f t="shared" si="435"/>
        <v>2481.5</v>
      </c>
      <c r="P518" s="30"/>
      <c r="Q518" s="30">
        <f t="shared" si="436"/>
        <v>7420</v>
      </c>
      <c r="R518" s="30">
        <f t="shared" si="437"/>
        <v>4093.5</v>
      </c>
      <c r="S518" s="30">
        <f t="shared" si="438"/>
        <v>5351.5</v>
      </c>
      <c r="T518" s="30">
        <f t="shared" si="439"/>
        <v>30906.5</v>
      </c>
    </row>
    <row r="519" spans="1:20" s="32" customFormat="1" ht="60" customHeight="1" x14ac:dyDescent="0.2">
      <c r="A519" s="69" t="s">
        <v>1148</v>
      </c>
      <c r="B519" s="26" t="s">
        <v>1250</v>
      </c>
      <c r="C519" s="27" t="s">
        <v>343</v>
      </c>
      <c r="D519" s="28" t="s">
        <v>108</v>
      </c>
      <c r="E519" s="27" t="s">
        <v>729</v>
      </c>
      <c r="F519" s="29" t="s">
        <v>760</v>
      </c>
      <c r="G519" s="30">
        <v>25000</v>
      </c>
      <c r="H519" s="31"/>
      <c r="I519" s="30">
        <v>25</v>
      </c>
      <c r="J519" s="38"/>
      <c r="K519" s="30">
        <f t="shared" si="432"/>
        <v>717.5</v>
      </c>
      <c r="L519" s="30">
        <f t="shared" si="433"/>
        <v>1774.9999999999998</v>
      </c>
      <c r="M519" s="30">
        <f t="shared" si="434"/>
        <v>275</v>
      </c>
      <c r="N519" s="30">
        <f t="shared" si="431"/>
        <v>760</v>
      </c>
      <c r="O519" s="30">
        <f t="shared" si="435"/>
        <v>1772.5000000000002</v>
      </c>
      <c r="P519" s="30"/>
      <c r="Q519" s="30">
        <f t="shared" si="436"/>
        <v>5300</v>
      </c>
      <c r="R519" s="30">
        <f t="shared" si="437"/>
        <v>1502.5</v>
      </c>
      <c r="S519" s="30">
        <f t="shared" si="438"/>
        <v>3822.5</v>
      </c>
      <c r="T519" s="30">
        <f t="shared" si="439"/>
        <v>23497.5</v>
      </c>
    </row>
    <row r="520" spans="1:20" s="32" customFormat="1" ht="60" customHeight="1" x14ac:dyDescent="0.2">
      <c r="A520" s="69" t="s">
        <v>1149</v>
      </c>
      <c r="B520" s="26" t="s">
        <v>361</v>
      </c>
      <c r="C520" s="27" t="s">
        <v>343</v>
      </c>
      <c r="D520" s="28" t="s">
        <v>634</v>
      </c>
      <c r="E520" s="27" t="s">
        <v>730</v>
      </c>
      <c r="F520" s="29" t="s">
        <v>760</v>
      </c>
      <c r="G520" s="30">
        <v>18400</v>
      </c>
      <c r="H520" s="31"/>
      <c r="I520" s="30">
        <v>25</v>
      </c>
      <c r="J520" s="38">
        <v>500</v>
      </c>
      <c r="K520" s="30">
        <f t="shared" si="432"/>
        <v>528.08000000000004</v>
      </c>
      <c r="L520" s="30">
        <f t="shared" si="433"/>
        <v>1306.3999999999999</v>
      </c>
      <c r="M520" s="30">
        <f t="shared" si="434"/>
        <v>202.40000000000003</v>
      </c>
      <c r="N520" s="30">
        <f t="shared" si="431"/>
        <v>559.36</v>
      </c>
      <c r="O520" s="30">
        <f t="shared" si="435"/>
        <v>1304.5600000000002</v>
      </c>
      <c r="P520" s="30"/>
      <c r="Q520" s="30">
        <f t="shared" si="436"/>
        <v>3900.8</v>
      </c>
      <c r="R520" s="30">
        <f t="shared" si="437"/>
        <v>1612.44</v>
      </c>
      <c r="S520" s="30">
        <f t="shared" si="438"/>
        <v>2813.36</v>
      </c>
      <c r="T520" s="30">
        <f t="shared" si="439"/>
        <v>16787.560000000001</v>
      </c>
    </row>
    <row r="521" spans="1:20" s="32" customFormat="1" ht="60" customHeight="1" x14ac:dyDescent="0.2">
      <c r="A521" s="69" t="s">
        <v>1150</v>
      </c>
      <c r="B521" s="26" t="s">
        <v>1259</v>
      </c>
      <c r="C521" s="27" t="s">
        <v>343</v>
      </c>
      <c r="D521" s="28" t="s">
        <v>116</v>
      </c>
      <c r="E521" s="27" t="s">
        <v>729</v>
      </c>
      <c r="F521" s="29" t="s">
        <v>760</v>
      </c>
      <c r="G521" s="30">
        <v>34155</v>
      </c>
      <c r="H521" s="31"/>
      <c r="I521" s="30">
        <v>25</v>
      </c>
      <c r="J521" s="38">
        <v>0</v>
      </c>
      <c r="K521" s="30">
        <f t="shared" ref="K521" si="440">+G521*2.87%</f>
        <v>980.24850000000004</v>
      </c>
      <c r="L521" s="30">
        <f t="shared" ref="L521" si="441">+G521*7.1%</f>
        <v>2425.0049999999997</v>
      </c>
      <c r="M521" s="30">
        <f t="shared" ref="M521" si="442">+G521*1.1%</f>
        <v>375.70500000000004</v>
      </c>
      <c r="N521" s="30">
        <f t="shared" ref="N521" si="443">+G521*3.04%</f>
        <v>1038.3119999999999</v>
      </c>
      <c r="O521" s="30">
        <f t="shared" ref="O521" si="444">+G521*7.09%</f>
        <v>2421.5895</v>
      </c>
      <c r="P521" s="30"/>
      <c r="Q521" s="30">
        <f t="shared" ref="Q521" si="445">+K521+L521+M521+N521+O521+P521</f>
        <v>7240.86</v>
      </c>
      <c r="R521" s="30">
        <f t="shared" ref="R521" si="446">+K521+H521+N521+P521+I521+J521</f>
        <v>2043.5605</v>
      </c>
      <c r="S521" s="30">
        <f t="shared" ref="S521" si="447">+L521+M521+O521</f>
        <v>5222.2994999999992</v>
      </c>
      <c r="T521" s="30">
        <f t="shared" ref="T521" si="448">+G521-R521</f>
        <v>32111.4395</v>
      </c>
    </row>
    <row r="522" spans="1:20" s="32" customFormat="1" ht="60" customHeight="1" x14ac:dyDescent="0.2">
      <c r="A522" s="69" t="s">
        <v>1151</v>
      </c>
      <c r="B522" s="26" t="s">
        <v>1272</v>
      </c>
      <c r="C522" s="27" t="s">
        <v>343</v>
      </c>
      <c r="D522" s="28" t="s">
        <v>1275</v>
      </c>
      <c r="E522" s="27" t="s">
        <v>729</v>
      </c>
      <c r="F522" s="29" t="s">
        <v>760</v>
      </c>
      <c r="G522" s="30">
        <v>39000</v>
      </c>
      <c r="H522" s="31">
        <v>301.52</v>
      </c>
      <c r="I522" s="30">
        <v>25</v>
      </c>
      <c r="J522" s="38">
        <v>0</v>
      </c>
      <c r="K522" s="30">
        <f t="shared" ref="K522:K524" si="449">+G522*2.87%</f>
        <v>1119.3</v>
      </c>
      <c r="L522" s="30">
        <f t="shared" ref="L522:L524" si="450">+G522*7.1%</f>
        <v>2768.9999999999995</v>
      </c>
      <c r="M522" s="30">
        <f t="shared" ref="M522:M524" si="451">+G522*1.1%</f>
        <v>429.00000000000006</v>
      </c>
      <c r="N522" s="30">
        <f t="shared" ref="N522:N524" si="452">+G522*3.04%</f>
        <v>1185.5999999999999</v>
      </c>
      <c r="O522" s="30">
        <f t="shared" ref="O522:O524" si="453">+G522*7.09%</f>
        <v>2765.1000000000004</v>
      </c>
      <c r="P522" s="30"/>
      <c r="Q522" s="30">
        <f t="shared" ref="Q522:Q523" si="454">+K522+L522+M522+N522+O522+P522</f>
        <v>8268</v>
      </c>
      <c r="R522" s="30">
        <f t="shared" ref="R522:R524" si="455">+K522+H522+N522+P522+I522+J522</f>
        <v>2631.42</v>
      </c>
      <c r="S522" s="30">
        <f>+L522+M522+O522</f>
        <v>5963.1</v>
      </c>
      <c r="T522" s="30">
        <f t="shared" ref="T522:T524" si="456">+G522-R522</f>
        <v>36368.58</v>
      </c>
    </row>
    <row r="523" spans="1:20" s="32" customFormat="1" ht="60" customHeight="1" x14ac:dyDescent="0.2">
      <c r="A523" s="69" t="s">
        <v>1152</v>
      </c>
      <c r="B523" s="26" t="s">
        <v>1273</v>
      </c>
      <c r="C523" s="27" t="s">
        <v>343</v>
      </c>
      <c r="D523" s="28" t="s">
        <v>131</v>
      </c>
      <c r="E523" s="27" t="s">
        <v>729</v>
      </c>
      <c r="F523" s="29" t="s">
        <v>760</v>
      </c>
      <c r="G523" s="30">
        <v>25000</v>
      </c>
      <c r="H523" s="31"/>
      <c r="I523" s="30">
        <v>25</v>
      </c>
      <c r="J523" s="38">
        <v>0</v>
      </c>
      <c r="K523" s="30">
        <f t="shared" si="449"/>
        <v>717.5</v>
      </c>
      <c r="L523" s="30">
        <f t="shared" si="450"/>
        <v>1774.9999999999998</v>
      </c>
      <c r="M523" s="30">
        <f t="shared" si="451"/>
        <v>275</v>
      </c>
      <c r="N523" s="30">
        <f t="shared" si="452"/>
        <v>760</v>
      </c>
      <c r="O523" s="30">
        <f t="shared" si="453"/>
        <v>1772.5000000000002</v>
      </c>
      <c r="P523" s="30"/>
      <c r="Q523" s="30">
        <f t="shared" si="454"/>
        <v>5300</v>
      </c>
      <c r="R523" s="30">
        <f t="shared" si="455"/>
        <v>1502.5</v>
      </c>
      <c r="S523" s="30">
        <f t="shared" ref="S523:S524" si="457">+L523+M523+O523</f>
        <v>3822.5</v>
      </c>
      <c r="T523" s="30">
        <f t="shared" si="456"/>
        <v>23497.5</v>
      </c>
    </row>
    <row r="524" spans="1:20" s="32" customFormat="1" ht="60" customHeight="1" x14ac:dyDescent="0.2">
      <c r="A524" s="69" t="s">
        <v>1153</v>
      </c>
      <c r="B524" s="26" t="s">
        <v>1274</v>
      </c>
      <c r="C524" s="27" t="s">
        <v>343</v>
      </c>
      <c r="D524" s="28" t="s">
        <v>1276</v>
      </c>
      <c r="E524" s="27" t="s">
        <v>730</v>
      </c>
      <c r="F524" s="29" t="s">
        <v>760</v>
      </c>
      <c r="G524" s="30">
        <v>40000</v>
      </c>
      <c r="H524" s="31">
        <v>442.65</v>
      </c>
      <c r="I524" s="30">
        <v>25</v>
      </c>
      <c r="J524" s="38">
        <v>0</v>
      </c>
      <c r="K524" s="30">
        <f t="shared" si="449"/>
        <v>1148</v>
      </c>
      <c r="L524" s="30">
        <f t="shared" si="450"/>
        <v>2839.9999999999995</v>
      </c>
      <c r="M524" s="30">
        <f t="shared" si="451"/>
        <v>440.00000000000006</v>
      </c>
      <c r="N524" s="30">
        <f t="shared" si="452"/>
        <v>1216</v>
      </c>
      <c r="O524" s="30">
        <f t="shared" si="453"/>
        <v>2836</v>
      </c>
      <c r="P524" s="30"/>
      <c r="Q524" s="30">
        <f>+K524+L524+M524+N524+O524+P524</f>
        <v>8480</v>
      </c>
      <c r="R524" s="30">
        <f t="shared" si="455"/>
        <v>2831.65</v>
      </c>
      <c r="S524" s="30">
        <f t="shared" si="457"/>
        <v>6116</v>
      </c>
      <c r="T524" s="30">
        <f t="shared" si="456"/>
        <v>37168.35</v>
      </c>
    </row>
    <row r="525" spans="1:20" s="32" customFormat="1" ht="60" customHeight="1" x14ac:dyDescent="0.2">
      <c r="A525" s="69" t="s">
        <v>1154</v>
      </c>
      <c r="B525" s="26" t="s">
        <v>1291</v>
      </c>
      <c r="C525" s="27" t="s">
        <v>343</v>
      </c>
      <c r="D525" s="28" t="s">
        <v>116</v>
      </c>
      <c r="E525" s="27" t="s">
        <v>729</v>
      </c>
      <c r="F525" s="29" t="s">
        <v>760</v>
      </c>
      <c r="G525" s="30">
        <v>37125</v>
      </c>
      <c r="H525" s="31">
        <v>36.89</v>
      </c>
      <c r="I525" s="30">
        <v>25</v>
      </c>
      <c r="J525" s="38">
        <v>0</v>
      </c>
      <c r="K525" s="30">
        <f t="shared" ref="K525:K527" si="458">+G525*2.87%</f>
        <v>1065.4875</v>
      </c>
      <c r="L525" s="30">
        <f t="shared" ref="L525:L527" si="459">+G525*7.1%</f>
        <v>2635.8749999999995</v>
      </c>
      <c r="M525" s="30">
        <f t="shared" ref="M525:M527" si="460">+G525*1.1%</f>
        <v>408.37500000000006</v>
      </c>
      <c r="N525" s="30">
        <f t="shared" ref="N525:N527" si="461">+G525*3.04%</f>
        <v>1128.5999999999999</v>
      </c>
      <c r="O525" s="30">
        <f t="shared" ref="O525:O527" si="462">+G525*7.09%</f>
        <v>2632.1625000000004</v>
      </c>
      <c r="P525" s="30"/>
      <c r="Q525" s="30">
        <f>+K525+L525+M525+N525+O525+P525</f>
        <v>7870.5</v>
      </c>
      <c r="R525" s="30">
        <f>+K525+H525+N525+P525+I525+J525</f>
        <v>2255.9775</v>
      </c>
      <c r="S525" s="30">
        <f>+L525+M525+O525</f>
        <v>5676.4125000000004</v>
      </c>
      <c r="T525" s="30">
        <f>+G525-R525</f>
        <v>34869.022499999999</v>
      </c>
    </row>
    <row r="526" spans="1:20" s="32" customFormat="1" ht="60" customHeight="1" x14ac:dyDescent="0.2">
      <c r="A526" s="69" t="s">
        <v>1155</v>
      </c>
      <c r="B526" s="26" t="s">
        <v>1319</v>
      </c>
      <c r="C526" s="27" t="s">
        <v>343</v>
      </c>
      <c r="D526" s="28" t="s">
        <v>332</v>
      </c>
      <c r="E526" s="27" t="s">
        <v>729</v>
      </c>
      <c r="F526" s="29" t="s">
        <v>760</v>
      </c>
      <c r="G526" s="30">
        <v>22000</v>
      </c>
      <c r="H526" s="31"/>
      <c r="I526" s="30">
        <v>25</v>
      </c>
      <c r="J526" s="38">
        <v>0</v>
      </c>
      <c r="K526" s="30">
        <f t="shared" ref="K526" si="463">+G526*2.87%</f>
        <v>631.4</v>
      </c>
      <c r="L526" s="30">
        <f t="shared" ref="L526" si="464">+G526*7.1%</f>
        <v>1561.9999999999998</v>
      </c>
      <c r="M526" s="30">
        <f t="shared" ref="M526" si="465">+G526*1.1%</f>
        <v>242.00000000000003</v>
      </c>
      <c r="N526" s="30">
        <f t="shared" ref="N526" si="466">+G526*3.04%</f>
        <v>668.8</v>
      </c>
      <c r="O526" s="30">
        <f t="shared" ref="O526" si="467">+G526*7.09%</f>
        <v>1559.8000000000002</v>
      </c>
      <c r="P526" s="30"/>
      <c r="Q526" s="30">
        <f>+K526+L526+M526+N526+O526+P526</f>
        <v>4664</v>
      </c>
      <c r="R526" s="30">
        <f>+K526+H526+N526+P526+I526+J526</f>
        <v>1325.1999999999998</v>
      </c>
      <c r="S526" s="30">
        <f>+L526+M526+O526</f>
        <v>3363.8</v>
      </c>
      <c r="T526" s="30">
        <f>+G526-R526</f>
        <v>20674.8</v>
      </c>
    </row>
    <row r="527" spans="1:20" s="32" customFormat="1" ht="60" customHeight="1" x14ac:dyDescent="0.2">
      <c r="A527" s="69" t="s">
        <v>1156</v>
      </c>
      <c r="B527" s="26" t="s">
        <v>1292</v>
      </c>
      <c r="C527" s="27" t="s">
        <v>343</v>
      </c>
      <c r="D527" s="28" t="s">
        <v>353</v>
      </c>
      <c r="E527" s="27" t="s">
        <v>730</v>
      </c>
      <c r="F527" s="29" t="s">
        <v>760</v>
      </c>
      <c r="G527" s="30">
        <v>25000</v>
      </c>
      <c r="H527" s="31"/>
      <c r="I527" s="30">
        <v>25</v>
      </c>
      <c r="J527" s="38">
        <v>0</v>
      </c>
      <c r="K527" s="30">
        <f t="shared" si="458"/>
        <v>717.5</v>
      </c>
      <c r="L527" s="30">
        <f t="shared" si="459"/>
        <v>1774.9999999999998</v>
      </c>
      <c r="M527" s="30">
        <f t="shared" si="460"/>
        <v>275</v>
      </c>
      <c r="N527" s="30">
        <f t="shared" si="461"/>
        <v>760</v>
      </c>
      <c r="O527" s="30">
        <f t="shared" si="462"/>
        <v>1772.5000000000002</v>
      </c>
      <c r="P527" s="30"/>
      <c r="Q527" s="30">
        <f t="shared" ref="Q527" si="468">+K527+L527+M527+N527+O527+P527</f>
        <v>5300</v>
      </c>
      <c r="R527" s="30">
        <f t="shared" ref="R527" si="469">+K527+H527+N527+P527+I527+J527</f>
        <v>1502.5</v>
      </c>
      <c r="S527" s="30">
        <f t="shared" ref="S527" si="470">+L527+M527+O527</f>
        <v>3822.5</v>
      </c>
      <c r="T527" s="30">
        <f t="shared" ref="T527" si="471">+G527-R527</f>
        <v>23497.5</v>
      </c>
    </row>
    <row r="528" spans="1:20" s="32" customFormat="1" ht="60" customHeight="1" x14ac:dyDescent="0.2">
      <c r="A528" s="69" t="s">
        <v>1157</v>
      </c>
      <c r="B528" s="26" t="s">
        <v>1317</v>
      </c>
      <c r="C528" s="27" t="s">
        <v>343</v>
      </c>
      <c r="D528" s="28" t="s">
        <v>108</v>
      </c>
      <c r="E528" s="27" t="s">
        <v>729</v>
      </c>
      <c r="F528" s="29" t="s">
        <v>760</v>
      </c>
      <c r="G528" s="30">
        <v>25000</v>
      </c>
      <c r="H528" s="31"/>
      <c r="I528" s="30">
        <v>25</v>
      </c>
      <c r="J528" s="38">
        <v>0</v>
      </c>
      <c r="K528" s="30">
        <f t="shared" ref="K528" si="472">+G528*2.87%</f>
        <v>717.5</v>
      </c>
      <c r="L528" s="30">
        <f t="shared" ref="L528" si="473">+G528*7.1%</f>
        <v>1774.9999999999998</v>
      </c>
      <c r="M528" s="30">
        <f t="shared" ref="M528" si="474">+G528*1.1%</f>
        <v>275</v>
      </c>
      <c r="N528" s="30">
        <f t="shared" ref="N528" si="475">+G528*3.04%</f>
        <v>760</v>
      </c>
      <c r="O528" s="30">
        <f t="shared" ref="O528" si="476">+G528*7.09%</f>
        <v>1772.5000000000002</v>
      </c>
      <c r="P528" s="30"/>
      <c r="Q528" s="30">
        <f t="shared" ref="Q528" si="477">+K528+L528+M528+N528+O528+P528</f>
        <v>5300</v>
      </c>
      <c r="R528" s="30">
        <f t="shared" ref="R528" si="478">+K528+H528+N528+P528+I528+J528</f>
        <v>1502.5</v>
      </c>
      <c r="S528" s="30">
        <f t="shared" ref="S528" si="479">+L528+M528+O528</f>
        <v>3822.5</v>
      </c>
      <c r="T528" s="30">
        <f t="shared" ref="T528" si="480">+G528-R528</f>
        <v>23497.5</v>
      </c>
    </row>
    <row r="529" spans="1:20" s="32" customFormat="1" ht="60" customHeight="1" x14ac:dyDescent="0.2">
      <c r="A529" s="69" t="s">
        <v>1158</v>
      </c>
      <c r="B529" s="26" t="s">
        <v>1351</v>
      </c>
      <c r="C529" s="27" t="s">
        <v>343</v>
      </c>
      <c r="D529" s="28" t="s">
        <v>108</v>
      </c>
      <c r="E529" s="27" t="s">
        <v>729</v>
      </c>
      <c r="F529" s="29" t="s">
        <v>760</v>
      </c>
      <c r="G529" s="30">
        <v>25001</v>
      </c>
      <c r="H529" s="31"/>
      <c r="I529" s="30">
        <v>25</v>
      </c>
      <c r="J529" s="38"/>
      <c r="K529" s="30">
        <f t="shared" ref="K529:K530" si="481">+G529*2.87%</f>
        <v>717.52869999999996</v>
      </c>
      <c r="L529" s="30">
        <f t="shared" ref="L529:L530" si="482">+G529*7.1%</f>
        <v>1775.0709999999999</v>
      </c>
      <c r="M529" s="30">
        <f t="shared" ref="M529:M530" si="483">+G529*1.1%</f>
        <v>275.01100000000002</v>
      </c>
      <c r="N529" s="30">
        <f t="shared" ref="N529:N530" si="484">+G529*3.04%</f>
        <v>760.03039999999999</v>
      </c>
      <c r="O529" s="30">
        <f t="shared" ref="O529:O530" si="485">+G529*7.09%</f>
        <v>1772.5709000000002</v>
      </c>
      <c r="P529" s="30"/>
      <c r="Q529" s="30">
        <f t="shared" ref="Q529:Q530" si="486">+K529+L529+M529+N529+O529+P529</f>
        <v>5300.2119999999995</v>
      </c>
      <c r="R529" s="30">
        <f t="shared" ref="R529:R530" si="487">+K529+H529+N529+P529+I529+J529</f>
        <v>1502.5590999999999</v>
      </c>
      <c r="S529" s="30">
        <f t="shared" ref="S529:S530" si="488">+L529+M529+O529</f>
        <v>3822.6529</v>
      </c>
      <c r="T529" s="30">
        <f t="shared" ref="T529:T530" si="489">+G529-R529</f>
        <v>23498.440900000001</v>
      </c>
    </row>
    <row r="530" spans="1:20" s="32" customFormat="1" ht="60" customHeight="1" x14ac:dyDescent="0.2">
      <c r="A530" s="69" t="s">
        <v>1159</v>
      </c>
      <c r="B530" s="26" t="s">
        <v>1460</v>
      </c>
      <c r="C530" s="27" t="s">
        <v>343</v>
      </c>
      <c r="D530" s="28" t="s">
        <v>118</v>
      </c>
      <c r="E530" s="27" t="s">
        <v>730</v>
      </c>
      <c r="F530" s="29" t="s">
        <v>760</v>
      </c>
      <c r="G530" s="30">
        <v>22000</v>
      </c>
      <c r="H530" s="31"/>
      <c r="I530" s="30">
        <v>25</v>
      </c>
      <c r="J530" s="38"/>
      <c r="K530" s="30">
        <f t="shared" si="481"/>
        <v>631.4</v>
      </c>
      <c r="L530" s="30">
        <f t="shared" si="482"/>
        <v>1561.9999999999998</v>
      </c>
      <c r="M530" s="30">
        <f t="shared" si="483"/>
        <v>242.00000000000003</v>
      </c>
      <c r="N530" s="30">
        <f t="shared" si="484"/>
        <v>668.8</v>
      </c>
      <c r="O530" s="30">
        <f t="shared" si="485"/>
        <v>1559.8000000000002</v>
      </c>
      <c r="P530" s="30"/>
      <c r="Q530" s="30">
        <f t="shared" si="486"/>
        <v>4664</v>
      </c>
      <c r="R530" s="30">
        <f t="shared" si="487"/>
        <v>1325.1999999999998</v>
      </c>
      <c r="S530" s="30">
        <f t="shared" si="488"/>
        <v>3363.8</v>
      </c>
      <c r="T530" s="30">
        <f t="shared" si="489"/>
        <v>20674.8</v>
      </c>
    </row>
    <row r="531" spans="1:20" s="32" customFormat="1" ht="60" customHeight="1" x14ac:dyDescent="0.2">
      <c r="A531" s="69" t="s">
        <v>1160</v>
      </c>
      <c r="B531" s="26" t="s">
        <v>456</v>
      </c>
      <c r="C531" s="27" t="s">
        <v>751</v>
      </c>
      <c r="D531" s="28" t="s">
        <v>4</v>
      </c>
      <c r="E531" s="27" t="s">
        <v>729</v>
      </c>
      <c r="F531" s="29" t="s">
        <v>760</v>
      </c>
      <c r="G531" s="30">
        <v>19404</v>
      </c>
      <c r="H531" s="31"/>
      <c r="I531" s="30">
        <v>25</v>
      </c>
      <c r="J531" s="38">
        <v>9500</v>
      </c>
      <c r="K531" s="30">
        <f t="shared" si="432"/>
        <v>556.89480000000003</v>
      </c>
      <c r="L531" s="30">
        <f t="shared" si="433"/>
        <v>1377.684</v>
      </c>
      <c r="M531" s="30">
        <f t="shared" si="434"/>
        <v>213.44400000000002</v>
      </c>
      <c r="N531" s="30">
        <f t="shared" si="431"/>
        <v>589.88160000000005</v>
      </c>
      <c r="O531" s="30">
        <f t="shared" si="435"/>
        <v>1375.7436</v>
      </c>
      <c r="P531" s="30"/>
      <c r="Q531" s="30">
        <f t="shared" si="436"/>
        <v>4113.6480000000001</v>
      </c>
      <c r="R531" s="30">
        <f t="shared" si="437"/>
        <v>10671.776400000001</v>
      </c>
      <c r="S531" s="30">
        <f t="shared" si="438"/>
        <v>2966.8715999999999</v>
      </c>
      <c r="T531" s="30">
        <f t="shared" si="439"/>
        <v>8732.2235999999994</v>
      </c>
    </row>
    <row r="532" spans="1:20" s="32" customFormat="1" ht="60" customHeight="1" x14ac:dyDescent="0.2">
      <c r="A532" s="69" t="s">
        <v>1161</v>
      </c>
      <c r="B532" s="26" t="s">
        <v>419</v>
      </c>
      <c r="C532" s="27" t="s">
        <v>751</v>
      </c>
      <c r="D532" s="28" t="s">
        <v>752</v>
      </c>
      <c r="E532" s="27" t="s">
        <v>729</v>
      </c>
      <c r="F532" s="29" t="s">
        <v>760</v>
      </c>
      <c r="G532" s="30">
        <v>51000</v>
      </c>
      <c r="H532" s="31">
        <v>1792.62</v>
      </c>
      <c r="I532" s="30">
        <v>25</v>
      </c>
      <c r="J532" s="38">
        <v>10000</v>
      </c>
      <c r="K532" s="30">
        <f t="shared" si="432"/>
        <v>1463.7</v>
      </c>
      <c r="L532" s="30">
        <f t="shared" si="433"/>
        <v>3620.9999999999995</v>
      </c>
      <c r="M532" s="30">
        <f t="shared" si="434"/>
        <v>561</v>
      </c>
      <c r="N532" s="30">
        <f t="shared" si="431"/>
        <v>1550.4</v>
      </c>
      <c r="O532" s="30">
        <f t="shared" si="435"/>
        <v>3615.9</v>
      </c>
      <c r="P532" s="30">
        <v>1512</v>
      </c>
      <c r="Q532" s="30">
        <f t="shared" si="436"/>
        <v>12324</v>
      </c>
      <c r="R532" s="30">
        <f t="shared" si="437"/>
        <v>16343.72</v>
      </c>
      <c r="S532" s="30">
        <f t="shared" si="438"/>
        <v>7797.9</v>
      </c>
      <c r="T532" s="30">
        <f t="shared" si="439"/>
        <v>34656.28</v>
      </c>
    </row>
    <row r="533" spans="1:20" s="32" customFormat="1" ht="60" customHeight="1" x14ac:dyDescent="0.2">
      <c r="A533" s="69" t="s">
        <v>1162</v>
      </c>
      <c r="B533" s="26" t="s">
        <v>473</v>
      </c>
      <c r="C533" s="27" t="s">
        <v>751</v>
      </c>
      <c r="D533" s="28" t="s">
        <v>752</v>
      </c>
      <c r="E533" s="27" t="s">
        <v>729</v>
      </c>
      <c r="F533" s="29" t="s">
        <v>760</v>
      </c>
      <c r="G533" s="30">
        <v>42500</v>
      </c>
      <c r="H533" s="31">
        <v>795.49</v>
      </c>
      <c r="I533" s="30">
        <v>25</v>
      </c>
      <c r="J533" s="38"/>
      <c r="K533" s="30">
        <f t="shared" si="432"/>
        <v>1219.75</v>
      </c>
      <c r="L533" s="30">
        <f t="shared" si="433"/>
        <v>3017.4999999999995</v>
      </c>
      <c r="M533" s="30">
        <f t="shared" si="434"/>
        <v>467.50000000000006</v>
      </c>
      <c r="N533" s="30">
        <f t="shared" si="431"/>
        <v>1292</v>
      </c>
      <c r="O533" s="30">
        <f t="shared" si="435"/>
        <v>3013.25</v>
      </c>
      <c r="P533" s="30"/>
      <c r="Q533" s="30">
        <f t="shared" si="436"/>
        <v>9010</v>
      </c>
      <c r="R533" s="30">
        <f t="shared" si="437"/>
        <v>3332.24</v>
      </c>
      <c r="S533" s="30">
        <f t="shared" si="438"/>
        <v>6498.25</v>
      </c>
      <c r="T533" s="30">
        <f t="shared" si="439"/>
        <v>39167.760000000002</v>
      </c>
    </row>
    <row r="534" spans="1:20" s="32" customFormat="1" ht="60" customHeight="1" x14ac:dyDescent="0.2">
      <c r="A534" s="69" t="s">
        <v>1163</v>
      </c>
      <c r="B534" s="26" t="s">
        <v>471</v>
      </c>
      <c r="C534" s="27" t="s">
        <v>751</v>
      </c>
      <c r="D534" s="28" t="s">
        <v>753</v>
      </c>
      <c r="E534" s="27" t="s">
        <v>729</v>
      </c>
      <c r="F534" s="29" t="s">
        <v>760</v>
      </c>
      <c r="G534" s="30">
        <v>22000</v>
      </c>
      <c r="H534" s="31"/>
      <c r="I534" s="30">
        <v>25</v>
      </c>
      <c r="J534" s="38"/>
      <c r="K534" s="30">
        <f t="shared" si="432"/>
        <v>631.4</v>
      </c>
      <c r="L534" s="30">
        <f t="shared" si="433"/>
        <v>1561.9999999999998</v>
      </c>
      <c r="M534" s="30">
        <f t="shared" si="434"/>
        <v>242.00000000000003</v>
      </c>
      <c r="N534" s="30">
        <f t="shared" si="431"/>
        <v>668.8</v>
      </c>
      <c r="O534" s="30">
        <f t="shared" si="435"/>
        <v>1559.8000000000002</v>
      </c>
      <c r="P534" s="30"/>
      <c r="Q534" s="30">
        <f t="shared" si="436"/>
        <v>4664</v>
      </c>
      <c r="R534" s="30">
        <f t="shared" si="437"/>
        <v>1325.1999999999998</v>
      </c>
      <c r="S534" s="30">
        <f t="shared" si="438"/>
        <v>3363.8</v>
      </c>
      <c r="T534" s="30">
        <f t="shared" si="439"/>
        <v>20674.8</v>
      </c>
    </row>
    <row r="535" spans="1:20" s="32" customFormat="1" ht="60" customHeight="1" x14ac:dyDescent="0.2">
      <c r="A535" s="69" t="s">
        <v>1164</v>
      </c>
      <c r="B535" s="26" t="s">
        <v>642</v>
      </c>
      <c r="C535" s="27" t="s">
        <v>751</v>
      </c>
      <c r="D535" s="28" t="s">
        <v>731</v>
      </c>
      <c r="E535" s="27" t="s">
        <v>730</v>
      </c>
      <c r="F535" s="29" t="s">
        <v>760</v>
      </c>
      <c r="G535" s="30">
        <v>200000</v>
      </c>
      <c r="H535" s="31">
        <v>35911.919999999998</v>
      </c>
      <c r="I535" s="30">
        <v>25</v>
      </c>
      <c r="J535" s="38"/>
      <c r="K535" s="30">
        <f t="shared" si="432"/>
        <v>5740</v>
      </c>
      <c r="L535" s="30">
        <f t="shared" si="433"/>
        <v>14199.999999999998</v>
      </c>
      <c r="M535" s="30">
        <f t="shared" si="434"/>
        <v>2200</v>
      </c>
      <c r="N535" s="30">
        <v>4943.8</v>
      </c>
      <c r="O535" s="30">
        <f t="shared" si="435"/>
        <v>14180.000000000002</v>
      </c>
      <c r="P535" s="30"/>
      <c r="Q535" s="30">
        <f t="shared" si="436"/>
        <v>41263.800000000003</v>
      </c>
      <c r="R535" s="30">
        <f t="shared" si="437"/>
        <v>46620.72</v>
      </c>
      <c r="S535" s="30">
        <f t="shared" si="438"/>
        <v>30580</v>
      </c>
      <c r="T535" s="30">
        <f t="shared" si="439"/>
        <v>153379.28</v>
      </c>
    </row>
    <row r="536" spans="1:20" s="32" customFormat="1" ht="60" customHeight="1" x14ac:dyDescent="0.2">
      <c r="A536" s="69" t="s">
        <v>1165</v>
      </c>
      <c r="B536" s="26" t="s">
        <v>250</v>
      </c>
      <c r="C536" s="27" t="s">
        <v>751</v>
      </c>
      <c r="D536" s="28" t="s">
        <v>10</v>
      </c>
      <c r="E536" s="27" t="s">
        <v>729</v>
      </c>
      <c r="F536" s="29" t="s">
        <v>760</v>
      </c>
      <c r="G536" s="30">
        <v>13213.2</v>
      </c>
      <c r="H536" s="31"/>
      <c r="I536" s="30">
        <v>25</v>
      </c>
      <c r="J536" s="38"/>
      <c r="K536" s="30">
        <f t="shared" si="432"/>
        <v>379.21884</v>
      </c>
      <c r="L536" s="30">
        <f t="shared" si="433"/>
        <v>938.13720000000001</v>
      </c>
      <c r="M536" s="30">
        <f t="shared" si="434"/>
        <v>145.34520000000003</v>
      </c>
      <c r="N536" s="30">
        <f t="shared" ref="N536:N567" si="490">+G536*3.04%</f>
        <v>401.68128000000002</v>
      </c>
      <c r="O536" s="30">
        <f t="shared" si="435"/>
        <v>936.81588000000011</v>
      </c>
      <c r="P536" s="30"/>
      <c r="Q536" s="30">
        <f t="shared" si="436"/>
        <v>2801.1984000000002</v>
      </c>
      <c r="R536" s="30">
        <f t="shared" si="437"/>
        <v>805.90012000000002</v>
      </c>
      <c r="S536" s="30">
        <f t="shared" si="438"/>
        <v>2020.2982800000002</v>
      </c>
      <c r="T536" s="30">
        <f t="shared" si="439"/>
        <v>12407.29988</v>
      </c>
    </row>
    <row r="537" spans="1:20" s="32" customFormat="1" ht="60" customHeight="1" x14ac:dyDescent="0.2">
      <c r="A537" s="69" t="s">
        <v>1166</v>
      </c>
      <c r="B537" s="26" t="s">
        <v>685</v>
      </c>
      <c r="C537" s="27" t="s">
        <v>751</v>
      </c>
      <c r="D537" s="28" t="s">
        <v>753</v>
      </c>
      <c r="E537" s="27" t="s">
        <v>729</v>
      </c>
      <c r="F537" s="29" t="s">
        <v>760</v>
      </c>
      <c r="G537" s="30">
        <v>15840</v>
      </c>
      <c r="H537" s="31"/>
      <c r="I537" s="30">
        <v>25</v>
      </c>
      <c r="J537" s="38"/>
      <c r="K537" s="30">
        <f t="shared" si="432"/>
        <v>454.608</v>
      </c>
      <c r="L537" s="30">
        <f t="shared" si="433"/>
        <v>1124.6399999999999</v>
      </c>
      <c r="M537" s="30">
        <f t="shared" si="434"/>
        <v>174.24</v>
      </c>
      <c r="N537" s="30">
        <f t="shared" si="490"/>
        <v>481.536</v>
      </c>
      <c r="O537" s="30">
        <f t="shared" si="435"/>
        <v>1123.056</v>
      </c>
      <c r="P537" s="30"/>
      <c r="Q537" s="30">
        <f t="shared" si="436"/>
        <v>3358.08</v>
      </c>
      <c r="R537" s="30">
        <f t="shared" si="437"/>
        <v>961.14400000000001</v>
      </c>
      <c r="S537" s="30">
        <f t="shared" si="438"/>
        <v>2421.9359999999997</v>
      </c>
      <c r="T537" s="30">
        <f t="shared" si="439"/>
        <v>14878.856</v>
      </c>
    </row>
    <row r="538" spans="1:20" s="32" customFormat="1" ht="60" customHeight="1" x14ac:dyDescent="0.2">
      <c r="A538" s="69" t="s">
        <v>1167</v>
      </c>
      <c r="B538" s="26" t="s">
        <v>1316</v>
      </c>
      <c r="C538" s="27" t="s">
        <v>751</v>
      </c>
      <c r="D538" s="28" t="s">
        <v>11</v>
      </c>
      <c r="E538" s="27" t="s">
        <v>730</v>
      </c>
      <c r="F538" s="29" t="s">
        <v>760</v>
      </c>
      <c r="G538" s="30">
        <v>20000</v>
      </c>
      <c r="H538" s="31"/>
      <c r="I538" s="30">
        <v>25</v>
      </c>
      <c r="J538" s="38"/>
      <c r="K538" s="30">
        <f t="shared" si="432"/>
        <v>574</v>
      </c>
      <c r="L538" s="30">
        <f t="shared" si="433"/>
        <v>1419.9999999999998</v>
      </c>
      <c r="M538" s="30">
        <f t="shared" si="434"/>
        <v>220.00000000000003</v>
      </c>
      <c r="N538" s="30">
        <f t="shared" si="490"/>
        <v>608</v>
      </c>
      <c r="O538" s="30">
        <f t="shared" si="435"/>
        <v>1418</v>
      </c>
      <c r="P538" s="30"/>
      <c r="Q538" s="30">
        <f t="shared" si="436"/>
        <v>4240</v>
      </c>
      <c r="R538" s="30">
        <f t="shared" si="437"/>
        <v>1207</v>
      </c>
      <c r="S538" s="30">
        <f t="shared" si="438"/>
        <v>3058</v>
      </c>
      <c r="T538" s="30">
        <f t="shared" si="439"/>
        <v>18793</v>
      </c>
    </row>
    <row r="539" spans="1:20" s="32" customFormat="1" ht="60" customHeight="1" x14ac:dyDescent="0.2">
      <c r="A539" s="69" t="s">
        <v>1288</v>
      </c>
      <c r="B539" s="26" t="s">
        <v>1437</v>
      </c>
      <c r="C539" s="27" t="s">
        <v>1436</v>
      </c>
      <c r="D539" s="28" t="s">
        <v>752</v>
      </c>
      <c r="E539" s="27" t="s">
        <v>729</v>
      </c>
      <c r="F539" s="29" t="s">
        <v>760</v>
      </c>
      <c r="G539" s="30">
        <v>42500</v>
      </c>
      <c r="H539" s="31"/>
      <c r="I539" s="30">
        <v>25</v>
      </c>
      <c r="J539" s="38"/>
      <c r="K539" s="30">
        <f t="shared" ref="K539" si="491">+G539*2.87%</f>
        <v>1219.75</v>
      </c>
      <c r="L539" s="30">
        <f t="shared" ref="L539" si="492">+G539*7.1%</f>
        <v>3017.4999999999995</v>
      </c>
      <c r="M539" s="30">
        <f t="shared" ref="M539" si="493">+G539*1.1%</f>
        <v>467.50000000000006</v>
      </c>
      <c r="N539" s="30">
        <f t="shared" ref="N539" si="494">+G539*3.04%</f>
        <v>1292</v>
      </c>
      <c r="O539" s="30">
        <f t="shared" ref="O539" si="495">+G539*7.09%</f>
        <v>3013.25</v>
      </c>
      <c r="P539" s="30"/>
      <c r="Q539" s="30">
        <f t="shared" ref="Q539" si="496">+K539+L539+M539+N539+O539+P539</f>
        <v>9010</v>
      </c>
      <c r="R539" s="30">
        <f t="shared" ref="R539" si="497">+K539+H539+N539+P539+I539+J539</f>
        <v>2536.75</v>
      </c>
      <c r="S539" s="30">
        <f t="shared" ref="S539" si="498">+L539+M539+O539</f>
        <v>6498.25</v>
      </c>
      <c r="T539" s="30">
        <f t="shared" ref="T539" si="499">+G539-R539</f>
        <v>39963.25</v>
      </c>
    </row>
    <row r="540" spans="1:20" s="32" customFormat="1" ht="60" customHeight="1" x14ac:dyDescent="0.2">
      <c r="A540" s="69" t="s">
        <v>1168</v>
      </c>
      <c r="B540" s="26" t="s">
        <v>416</v>
      </c>
      <c r="C540" s="27" t="s">
        <v>754</v>
      </c>
      <c r="D540" s="28" t="s">
        <v>4</v>
      </c>
      <c r="E540" s="27" t="s">
        <v>729</v>
      </c>
      <c r="F540" s="29" t="s">
        <v>760</v>
      </c>
      <c r="G540" s="30">
        <v>26400</v>
      </c>
      <c r="H540" s="31"/>
      <c r="I540" s="30">
        <v>25</v>
      </c>
      <c r="J540" s="38">
        <v>1918.24</v>
      </c>
      <c r="K540" s="30">
        <f t="shared" si="432"/>
        <v>757.68</v>
      </c>
      <c r="L540" s="30">
        <f t="shared" si="433"/>
        <v>1874.3999999999999</v>
      </c>
      <c r="M540" s="30">
        <f t="shared" si="434"/>
        <v>290.40000000000003</v>
      </c>
      <c r="N540" s="30">
        <f t="shared" si="490"/>
        <v>802.56</v>
      </c>
      <c r="O540" s="30">
        <f t="shared" si="435"/>
        <v>1871.7600000000002</v>
      </c>
      <c r="P540" s="30"/>
      <c r="Q540" s="30">
        <f t="shared" si="436"/>
        <v>5596.8</v>
      </c>
      <c r="R540" s="30">
        <f t="shared" si="437"/>
        <v>3503.4799999999996</v>
      </c>
      <c r="S540" s="30">
        <f t="shared" si="438"/>
        <v>4036.56</v>
      </c>
      <c r="T540" s="30">
        <f t="shared" si="439"/>
        <v>22896.52</v>
      </c>
    </row>
    <row r="541" spans="1:20" s="32" customFormat="1" ht="60" customHeight="1" x14ac:dyDescent="0.2">
      <c r="A541" s="69" t="s">
        <v>1169</v>
      </c>
      <c r="B541" s="26" t="s">
        <v>1248</v>
      </c>
      <c r="C541" s="27" t="s">
        <v>754</v>
      </c>
      <c r="D541" s="28" t="s">
        <v>752</v>
      </c>
      <c r="E541" s="27" t="s">
        <v>729</v>
      </c>
      <c r="F541" s="29" t="s">
        <v>760</v>
      </c>
      <c r="G541" s="30">
        <v>51000</v>
      </c>
      <c r="H541" s="31">
        <v>1995.14</v>
      </c>
      <c r="I541" s="30">
        <v>25</v>
      </c>
      <c r="J541" s="38"/>
      <c r="K541" s="30">
        <f t="shared" si="432"/>
        <v>1463.7</v>
      </c>
      <c r="L541" s="30">
        <f t="shared" si="433"/>
        <v>3620.9999999999995</v>
      </c>
      <c r="M541" s="30">
        <f t="shared" si="434"/>
        <v>561</v>
      </c>
      <c r="N541" s="30">
        <f t="shared" si="490"/>
        <v>1550.4</v>
      </c>
      <c r="O541" s="30">
        <f t="shared" si="435"/>
        <v>3615.9</v>
      </c>
      <c r="P541" s="30"/>
      <c r="Q541" s="30">
        <f t="shared" si="436"/>
        <v>10812</v>
      </c>
      <c r="R541" s="30">
        <f t="shared" si="437"/>
        <v>5034.24</v>
      </c>
      <c r="S541" s="30">
        <f t="shared" si="438"/>
        <v>7797.9</v>
      </c>
      <c r="T541" s="30">
        <f t="shared" si="439"/>
        <v>45965.760000000002</v>
      </c>
    </row>
    <row r="542" spans="1:20" s="32" customFormat="1" ht="60" customHeight="1" x14ac:dyDescent="0.2">
      <c r="A542" s="69" t="s">
        <v>1170</v>
      </c>
      <c r="B542" s="26" t="s">
        <v>422</v>
      </c>
      <c r="C542" s="27" t="s">
        <v>754</v>
      </c>
      <c r="D542" s="28" t="s">
        <v>10</v>
      </c>
      <c r="E542" s="27" t="s">
        <v>729</v>
      </c>
      <c r="F542" s="29" t="s">
        <v>760</v>
      </c>
      <c r="G542" s="30">
        <v>12870</v>
      </c>
      <c r="H542" s="31"/>
      <c r="I542" s="30">
        <v>25</v>
      </c>
      <c r="J542" s="38"/>
      <c r="K542" s="30">
        <f t="shared" si="432"/>
        <v>369.36899999999997</v>
      </c>
      <c r="L542" s="30">
        <f t="shared" si="433"/>
        <v>913.76999999999987</v>
      </c>
      <c r="M542" s="30">
        <f t="shared" si="434"/>
        <v>141.57000000000002</v>
      </c>
      <c r="N542" s="30">
        <f t="shared" si="490"/>
        <v>391.24799999999999</v>
      </c>
      <c r="O542" s="30">
        <f t="shared" si="435"/>
        <v>912.48300000000006</v>
      </c>
      <c r="P542" s="30"/>
      <c r="Q542" s="30">
        <f t="shared" si="436"/>
        <v>2728.44</v>
      </c>
      <c r="R542" s="30">
        <f t="shared" si="437"/>
        <v>785.61699999999996</v>
      </c>
      <c r="S542" s="30">
        <f t="shared" si="438"/>
        <v>1967.8229999999999</v>
      </c>
      <c r="T542" s="30">
        <f t="shared" si="439"/>
        <v>12084.383</v>
      </c>
    </row>
    <row r="543" spans="1:20" s="32" customFormat="1" ht="60" customHeight="1" x14ac:dyDescent="0.2">
      <c r="A543" s="69" t="s">
        <v>1171</v>
      </c>
      <c r="B543" s="26" t="s">
        <v>577</v>
      </c>
      <c r="C543" s="27" t="s">
        <v>754</v>
      </c>
      <c r="D543" s="28" t="s">
        <v>753</v>
      </c>
      <c r="E543" s="27" t="s">
        <v>730</v>
      </c>
      <c r="F543" s="29" t="s">
        <v>760</v>
      </c>
      <c r="G543" s="30">
        <v>40000</v>
      </c>
      <c r="H543" s="31">
        <v>442.65</v>
      </c>
      <c r="I543" s="30">
        <v>25</v>
      </c>
      <c r="J543" s="38"/>
      <c r="K543" s="30">
        <f t="shared" si="432"/>
        <v>1148</v>
      </c>
      <c r="L543" s="30">
        <f t="shared" si="433"/>
        <v>2839.9999999999995</v>
      </c>
      <c r="M543" s="30">
        <f t="shared" si="434"/>
        <v>440.00000000000006</v>
      </c>
      <c r="N543" s="30">
        <f t="shared" si="490"/>
        <v>1216</v>
      </c>
      <c r="O543" s="30">
        <f t="shared" si="435"/>
        <v>2836</v>
      </c>
      <c r="P543" s="30"/>
      <c r="Q543" s="30">
        <f t="shared" si="436"/>
        <v>8480</v>
      </c>
      <c r="R543" s="30">
        <f t="shared" si="437"/>
        <v>2831.65</v>
      </c>
      <c r="S543" s="30">
        <f t="shared" si="438"/>
        <v>6116</v>
      </c>
      <c r="T543" s="30">
        <f t="shared" si="439"/>
        <v>37168.35</v>
      </c>
    </row>
    <row r="544" spans="1:20" s="32" customFormat="1" ht="60" customHeight="1" x14ac:dyDescent="0.2">
      <c r="A544" s="69" t="s">
        <v>1172</v>
      </c>
      <c r="B544" s="26" t="s">
        <v>346</v>
      </c>
      <c r="C544" s="27" t="s">
        <v>755</v>
      </c>
      <c r="D544" s="28" t="s">
        <v>4</v>
      </c>
      <c r="E544" s="27" t="s">
        <v>729</v>
      </c>
      <c r="F544" s="29" t="s">
        <v>760</v>
      </c>
      <c r="G544" s="30">
        <v>18000</v>
      </c>
      <c r="H544" s="31"/>
      <c r="I544" s="30">
        <v>25</v>
      </c>
      <c r="J544" s="38"/>
      <c r="K544" s="30">
        <f t="shared" si="432"/>
        <v>516.6</v>
      </c>
      <c r="L544" s="30">
        <f t="shared" si="433"/>
        <v>1277.9999999999998</v>
      </c>
      <c r="M544" s="30">
        <f t="shared" si="434"/>
        <v>198.00000000000003</v>
      </c>
      <c r="N544" s="30">
        <f t="shared" si="490"/>
        <v>547.20000000000005</v>
      </c>
      <c r="O544" s="30">
        <f t="shared" si="435"/>
        <v>1276.2</v>
      </c>
      <c r="P544" s="30"/>
      <c r="Q544" s="30">
        <f t="shared" si="436"/>
        <v>3816</v>
      </c>
      <c r="R544" s="30">
        <f t="shared" si="437"/>
        <v>1088.8000000000002</v>
      </c>
      <c r="S544" s="30">
        <f t="shared" si="438"/>
        <v>2752.2</v>
      </c>
      <c r="T544" s="30">
        <f t="shared" si="439"/>
        <v>16911.2</v>
      </c>
    </row>
    <row r="545" spans="1:20" s="32" customFormat="1" ht="60" customHeight="1" x14ac:dyDescent="0.2">
      <c r="A545" s="69" t="s">
        <v>1173</v>
      </c>
      <c r="B545" s="26" t="s">
        <v>1494</v>
      </c>
      <c r="C545" s="27" t="s">
        <v>755</v>
      </c>
      <c r="D545" s="28" t="s">
        <v>10</v>
      </c>
      <c r="E545" s="27" t="s">
        <v>729</v>
      </c>
      <c r="F545" s="29" t="s">
        <v>760</v>
      </c>
      <c r="G545" s="30">
        <v>13200</v>
      </c>
      <c r="H545" s="31"/>
      <c r="I545" s="30">
        <v>25</v>
      </c>
      <c r="J545" s="38"/>
      <c r="K545" s="30">
        <f t="shared" ref="K545" si="500">+G545*2.87%</f>
        <v>378.84</v>
      </c>
      <c r="L545" s="30">
        <f t="shared" ref="L545" si="501">+G545*7.1%</f>
        <v>937.19999999999993</v>
      </c>
      <c r="M545" s="30">
        <f t="shared" ref="M545" si="502">+G545*1.1%</f>
        <v>145.20000000000002</v>
      </c>
      <c r="N545" s="30">
        <f t="shared" ref="N545" si="503">+G545*3.04%</f>
        <v>401.28</v>
      </c>
      <c r="O545" s="30">
        <f t="shared" ref="O545" si="504">+G545*7.09%</f>
        <v>935.88000000000011</v>
      </c>
      <c r="P545" s="30"/>
      <c r="Q545" s="30">
        <f t="shared" ref="Q545" si="505">+K545+L545+M545+N545+O545+P545</f>
        <v>2798.4</v>
      </c>
      <c r="R545" s="30">
        <f t="shared" ref="R545" si="506">+K545+H545+N545+P545+I545+J545</f>
        <v>805.11999999999989</v>
      </c>
      <c r="S545" s="30">
        <f t="shared" ref="S545" si="507">+L545+M545+O545</f>
        <v>2018.28</v>
      </c>
      <c r="T545" s="30">
        <f t="shared" ref="T545" si="508">+G545-R545</f>
        <v>12394.880000000001</v>
      </c>
    </row>
    <row r="546" spans="1:20" s="32" customFormat="1" ht="60" customHeight="1" x14ac:dyDescent="0.2">
      <c r="A546" s="69" t="s">
        <v>1174</v>
      </c>
      <c r="B546" s="26" t="s">
        <v>505</v>
      </c>
      <c r="C546" s="27" t="s">
        <v>523</v>
      </c>
      <c r="D546" s="28" t="s">
        <v>483</v>
      </c>
      <c r="E546" s="27" t="s">
        <v>729</v>
      </c>
      <c r="F546" s="29" t="s">
        <v>760</v>
      </c>
      <c r="G546" s="30">
        <v>19800</v>
      </c>
      <c r="H546" s="31"/>
      <c r="I546" s="30">
        <v>25</v>
      </c>
      <c r="J546" s="38">
        <v>1000</v>
      </c>
      <c r="K546" s="30">
        <f t="shared" ref="K546:K608" si="509">+G546*2.87%</f>
        <v>568.26</v>
      </c>
      <c r="L546" s="30">
        <f t="shared" ref="L546:L608" si="510">+G546*7.1%</f>
        <v>1405.8</v>
      </c>
      <c r="M546" s="30">
        <f t="shared" ref="M546:M608" si="511">+G546*1.1%</f>
        <v>217.8</v>
      </c>
      <c r="N546" s="30">
        <f t="shared" si="490"/>
        <v>601.91999999999996</v>
      </c>
      <c r="O546" s="30">
        <f t="shared" ref="O546:O608" si="512">+G546*7.09%</f>
        <v>1403.8200000000002</v>
      </c>
      <c r="P546" s="30"/>
      <c r="Q546" s="30">
        <f t="shared" ref="Q546:Q608" si="513">+K546+L546+M546+N546+O546+P546</f>
        <v>4197.6000000000004</v>
      </c>
      <c r="R546" s="30">
        <f t="shared" ref="R546:R608" si="514">+K546+H546+N546+P546+I546+J546</f>
        <v>2195.1799999999998</v>
      </c>
      <c r="S546" s="30">
        <f t="shared" ref="S546:S608" si="515">+L546+M546+O546</f>
        <v>3027.42</v>
      </c>
      <c r="T546" s="30">
        <f t="shared" ref="T546:T608" si="516">+G546-R546</f>
        <v>17604.82</v>
      </c>
    </row>
    <row r="547" spans="1:20" s="32" customFormat="1" ht="60" customHeight="1" x14ac:dyDescent="0.2">
      <c r="A547" s="69" t="s">
        <v>1175</v>
      </c>
      <c r="B547" s="26" t="s">
        <v>612</v>
      </c>
      <c r="C547" s="27" t="s">
        <v>523</v>
      </c>
      <c r="D547" s="28" t="s">
        <v>10</v>
      </c>
      <c r="E547" s="27" t="s">
        <v>729</v>
      </c>
      <c r="F547" s="29" t="s">
        <v>760</v>
      </c>
      <c r="G547" s="30">
        <v>13200</v>
      </c>
      <c r="H547" s="31"/>
      <c r="I547" s="30">
        <v>25</v>
      </c>
      <c r="J547" s="38">
        <v>1000</v>
      </c>
      <c r="K547" s="30">
        <f t="shared" si="509"/>
        <v>378.84</v>
      </c>
      <c r="L547" s="30">
        <f t="shared" si="510"/>
        <v>937.19999999999993</v>
      </c>
      <c r="M547" s="30">
        <f t="shared" si="511"/>
        <v>145.20000000000002</v>
      </c>
      <c r="N547" s="30">
        <f t="shared" si="490"/>
        <v>401.28</v>
      </c>
      <c r="O547" s="30">
        <f t="shared" si="512"/>
        <v>935.88000000000011</v>
      </c>
      <c r="P547" s="30"/>
      <c r="Q547" s="30">
        <f t="shared" si="513"/>
        <v>2798.4</v>
      </c>
      <c r="R547" s="30">
        <f t="shared" si="514"/>
        <v>1805.12</v>
      </c>
      <c r="S547" s="30">
        <f t="shared" si="515"/>
        <v>2018.28</v>
      </c>
      <c r="T547" s="30">
        <f t="shared" si="516"/>
        <v>11394.880000000001</v>
      </c>
    </row>
    <row r="548" spans="1:20" s="32" customFormat="1" ht="60" customHeight="1" x14ac:dyDescent="0.2">
      <c r="A548" s="69" t="s">
        <v>1176</v>
      </c>
      <c r="B548" s="26" t="s">
        <v>1315</v>
      </c>
      <c r="C548" s="27" t="s">
        <v>523</v>
      </c>
      <c r="D548" s="28" t="s">
        <v>4</v>
      </c>
      <c r="E548" s="27" t="s">
        <v>729</v>
      </c>
      <c r="F548" s="29" t="s">
        <v>760</v>
      </c>
      <c r="G548" s="30">
        <v>17325</v>
      </c>
      <c r="H548" s="31"/>
      <c r="I548" s="30">
        <v>25</v>
      </c>
      <c r="J548" s="38"/>
      <c r="K548" s="30">
        <f t="shared" si="509"/>
        <v>497.22750000000002</v>
      </c>
      <c r="L548" s="30">
        <f t="shared" si="510"/>
        <v>1230.0749999999998</v>
      </c>
      <c r="M548" s="30">
        <f t="shared" si="511"/>
        <v>190.57500000000002</v>
      </c>
      <c r="N548" s="30">
        <f t="shared" si="490"/>
        <v>526.67999999999995</v>
      </c>
      <c r="O548" s="30">
        <f t="shared" si="512"/>
        <v>1228.3425</v>
      </c>
      <c r="P548" s="30"/>
      <c r="Q548" s="30">
        <f t="shared" si="513"/>
        <v>3672.8999999999996</v>
      </c>
      <c r="R548" s="30"/>
      <c r="S548" s="30">
        <f t="shared" si="515"/>
        <v>2648.9924999999998</v>
      </c>
      <c r="T548" s="30">
        <f t="shared" si="516"/>
        <v>17325</v>
      </c>
    </row>
    <row r="549" spans="1:20" s="32" customFormat="1" ht="60" customHeight="1" x14ac:dyDescent="0.2">
      <c r="A549" s="69" t="s">
        <v>1177</v>
      </c>
      <c r="B549" s="26" t="s">
        <v>414</v>
      </c>
      <c r="C549" s="27" t="s">
        <v>327</v>
      </c>
      <c r="D549" s="28" t="s">
        <v>345</v>
      </c>
      <c r="E549" s="27" t="s">
        <v>730</v>
      </c>
      <c r="F549" s="29" t="s">
        <v>760</v>
      </c>
      <c r="G549" s="30">
        <v>51000</v>
      </c>
      <c r="H549" s="31">
        <v>1995.14</v>
      </c>
      <c r="I549" s="30">
        <v>25</v>
      </c>
      <c r="J549" s="38">
        <v>3954.31</v>
      </c>
      <c r="K549" s="30">
        <f t="shared" si="509"/>
        <v>1463.7</v>
      </c>
      <c r="L549" s="30">
        <f t="shared" si="510"/>
        <v>3620.9999999999995</v>
      </c>
      <c r="M549" s="30">
        <f t="shared" si="511"/>
        <v>561</v>
      </c>
      <c r="N549" s="30">
        <f t="shared" si="490"/>
        <v>1550.4</v>
      </c>
      <c r="O549" s="30">
        <f t="shared" si="512"/>
        <v>3615.9</v>
      </c>
      <c r="P549" s="30"/>
      <c r="Q549" s="30">
        <f t="shared" si="513"/>
        <v>10812</v>
      </c>
      <c r="R549" s="30">
        <f t="shared" si="514"/>
        <v>8988.5499999999993</v>
      </c>
      <c r="S549" s="30">
        <f t="shared" si="515"/>
        <v>7797.9</v>
      </c>
      <c r="T549" s="30">
        <f t="shared" si="516"/>
        <v>42011.45</v>
      </c>
    </row>
    <row r="550" spans="1:20" s="32" customFormat="1" ht="60" customHeight="1" x14ac:dyDescent="0.2">
      <c r="A550" s="69" t="s">
        <v>1178</v>
      </c>
      <c r="B550" s="26" t="s">
        <v>558</v>
      </c>
      <c r="C550" s="27" t="s">
        <v>327</v>
      </c>
      <c r="D550" s="28" t="s">
        <v>10</v>
      </c>
      <c r="E550" s="27" t="s">
        <v>729</v>
      </c>
      <c r="F550" s="29" t="s">
        <v>760</v>
      </c>
      <c r="G550" s="30">
        <v>10725</v>
      </c>
      <c r="H550" s="31"/>
      <c r="I550" s="30">
        <v>25</v>
      </c>
      <c r="J550" s="38">
        <v>1000</v>
      </c>
      <c r="K550" s="30">
        <f t="shared" si="509"/>
        <v>307.8075</v>
      </c>
      <c r="L550" s="30">
        <f t="shared" si="510"/>
        <v>761.47499999999991</v>
      </c>
      <c r="M550" s="30">
        <f t="shared" si="511"/>
        <v>117.97500000000001</v>
      </c>
      <c r="N550" s="30">
        <f t="shared" si="490"/>
        <v>326.04000000000002</v>
      </c>
      <c r="O550" s="30">
        <f t="shared" si="512"/>
        <v>760.40250000000003</v>
      </c>
      <c r="P550" s="30"/>
      <c r="Q550" s="30">
        <f t="shared" si="513"/>
        <v>2273.6999999999998</v>
      </c>
      <c r="R550" s="30">
        <f t="shared" si="514"/>
        <v>1658.8475000000001</v>
      </c>
      <c r="S550" s="30">
        <f t="shared" si="515"/>
        <v>1639.8525</v>
      </c>
      <c r="T550" s="30">
        <f t="shared" si="516"/>
        <v>9066.1525000000001</v>
      </c>
    </row>
    <row r="551" spans="1:20" s="32" customFormat="1" ht="60" customHeight="1" x14ac:dyDescent="0.2">
      <c r="A551" s="69" t="s">
        <v>1179</v>
      </c>
      <c r="B551" s="26" t="s">
        <v>557</v>
      </c>
      <c r="C551" s="27" t="s">
        <v>327</v>
      </c>
      <c r="D551" s="28" t="s">
        <v>4</v>
      </c>
      <c r="E551" s="27" t="s">
        <v>729</v>
      </c>
      <c r="F551" s="29" t="s">
        <v>760</v>
      </c>
      <c r="G551" s="30">
        <v>22000</v>
      </c>
      <c r="H551" s="31"/>
      <c r="I551" s="30">
        <v>25</v>
      </c>
      <c r="J551" s="38">
        <v>1500</v>
      </c>
      <c r="K551" s="30">
        <f t="shared" si="509"/>
        <v>631.4</v>
      </c>
      <c r="L551" s="30">
        <f t="shared" si="510"/>
        <v>1561.9999999999998</v>
      </c>
      <c r="M551" s="30">
        <f t="shared" si="511"/>
        <v>242.00000000000003</v>
      </c>
      <c r="N551" s="30">
        <f t="shared" si="490"/>
        <v>668.8</v>
      </c>
      <c r="O551" s="30">
        <f t="shared" si="512"/>
        <v>1559.8000000000002</v>
      </c>
      <c r="P551" s="30"/>
      <c r="Q551" s="30">
        <f t="shared" si="513"/>
        <v>4664</v>
      </c>
      <c r="R551" s="30">
        <f t="shared" si="514"/>
        <v>2825.2</v>
      </c>
      <c r="S551" s="30">
        <f t="shared" si="515"/>
        <v>3363.8</v>
      </c>
      <c r="T551" s="30">
        <f t="shared" si="516"/>
        <v>19174.8</v>
      </c>
    </row>
    <row r="552" spans="1:20" s="32" customFormat="1" ht="60" customHeight="1" x14ac:dyDescent="0.2">
      <c r="A552" s="69" t="s">
        <v>1180</v>
      </c>
      <c r="B552" s="26" t="s">
        <v>434</v>
      </c>
      <c r="C552" s="27" t="s">
        <v>524</v>
      </c>
      <c r="D552" s="28" t="s">
        <v>345</v>
      </c>
      <c r="E552" s="27" t="s">
        <v>729</v>
      </c>
      <c r="F552" s="29" t="s">
        <v>760</v>
      </c>
      <c r="G552" s="30">
        <v>51000</v>
      </c>
      <c r="H552" s="31">
        <v>1995.14</v>
      </c>
      <c r="I552" s="30">
        <v>25</v>
      </c>
      <c r="J552" s="38">
        <v>2000</v>
      </c>
      <c r="K552" s="30">
        <f t="shared" si="509"/>
        <v>1463.7</v>
      </c>
      <c r="L552" s="30">
        <f t="shared" si="510"/>
        <v>3620.9999999999995</v>
      </c>
      <c r="M552" s="30">
        <f t="shared" si="511"/>
        <v>561</v>
      </c>
      <c r="N552" s="30">
        <f t="shared" si="490"/>
        <v>1550.4</v>
      </c>
      <c r="O552" s="30">
        <f t="shared" si="512"/>
        <v>3615.9</v>
      </c>
      <c r="P552" s="30"/>
      <c r="Q552" s="30">
        <f t="shared" si="513"/>
        <v>10812</v>
      </c>
      <c r="R552" s="30">
        <f t="shared" si="514"/>
        <v>7034.24</v>
      </c>
      <c r="S552" s="30">
        <f t="shared" si="515"/>
        <v>7797.9</v>
      </c>
      <c r="T552" s="30">
        <f t="shared" si="516"/>
        <v>43965.760000000002</v>
      </c>
    </row>
    <row r="553" spans="1:20" s="32" customFormat="1" ht="60" customHeight="1" x14ac:dyDescent="0.2">
      <c r="A553" s="69" t="s">
        <v>1181</v>
      </c>
      <c r="B553" s="26" t="s">
        <v>319</v>
      </c>
      <c r="C553" s="27" t="s">
        <v>524</v>
      </c>
      <c r="D553" s="28" t="s">
        <v>4</v>
      </c>
      <c r="E553" s="27" t="s">
        <v>729</v>
      </c>
      <c r="F553" s="29" t="s">
        <v>760</v>
      </c>
      <c r="G553" s="30">
        <v>28392</v>
      </c>
      <c r="H553" s="31"/>
      <c r="I553" s="30">
        <v>25</v>
      </c>
      <c r="J553" s="38"/>
      <c r="K553" s="30">
        <f t="shared" si="509"/>
        <v>814.85040000000004</v>
      </c>
      <c r="L553" s="30">
        <f t="shared" si="510"/>
        <v>2015.8319999999999</v>
      </c>
      <c r="M553" s="30">
        <f t="shared" si="511"/>
        <v>312.31200000000001</v>
      </c>
      <c r="N553" s="30">
        <f t="shared" si="490"/>
        <v>863.11680000000001</v>
      </c>
      <c r="O553" s="30">
        <f t="shared" si="512"/>
        <v>2012.9928000000002</v>
      </c>
      <c r="P553" s="30"/>
      <c r="Q553" s="30">
        <f t="shared" si="513"/>
        <v>6019.1039999999994</v>
      </c>
      <c r="R553" s="30">
        <f t="shared" si="514"/>
        <v>1702.9672</v>
      </c>
      <c r="S553" s="30">
        <f t="shared" si="515"/>
        <v>4341.1368000000002</v>
      </c>
      <c r="T553" s="30">
        <f t="shared" si="516"/>
        <v>26689.032800000001</v>
      </c>
    </row>
    <row r="554" spans="1:20" s="32" customFormat="1" ht="60" customHeight="1" x14ac:dyDescent="0.2">
      <c r="A554" s="69" t="s">
        <v>1182</v>
      </c>
      <c r="B554" s="26" t="s">
        <v>504</v>
      </c>
      <c r="C554" s="27" t="s">
        <v>765</v>
      </c>
      <c r="D554" s="28" t="s">
        <v>4</v>
      </c>
      <c r="E554" s="27" t="s">
        <v>729</v>
      </c>
      <c r="F554" s="29" t="s">
        <v>760</v>
      </c>
      <c r="G554" s="30">
        <v>15400</v>
      </c>
      <c r="H554" s="31"/>
      <c r="I554" s="30">
        <v>25</v>
      </c>
      <c r="J554" s="38"/>
      <c r="K554" s="30">
        <f t="shared" si="509"/>
        <v>441.98</v>
      </c>
      <c r="L554" s="30">
        <f t="shared" si="510"/>
        <v>1093.3999999999999</v>
      </c>
      <c r="M554" s="30">
        <f t="shared" si="511"/>
        <v>169.4</v>
      </c>
      <c r="N554" s="30">
        <f t="shared" si="490"/>
        <v>468.16</v>
      </c>
      <c r="O554" s="30">
        <f t="shared" si="512"/>
        <v>1091.8600000000001</v>
      </c>
      <c r="P554" s="30"/>
      <c r="Q554" s="30">
        <f t="shared" si="513"/>
        <v>3264.8</v>
      </c>
      <c r="R554" s="30">
        <f t="shared" si="514"/>
        <v>935.1400000000001</v>
      </c>
      <c r="S554" s="30">
        <f t="shared" si="515"/>
        <v>2354.66</v>
      </c>
      <c r="T554" s="30">
        <f t="shared" si="516"/>
        <v>14464.86</v>
      </c>
    </row>
    <row r="555" spans="1:20" s="32" customFormat="1" ht="60" customHeight="1" x14ac:dyDescent="0.2">
      <c r="A555" s="69" t="s">
        <v>1183</v>
      </c>
      <c r="B555" s="26" t="s">
        <v>622</v>
      </c>
      <c r="C555" s="27" t="s">
        <v>765</v>
      </c>
      <c r="D555" s="28" t="s">
        <v>345</v>
      </c>
      <c r="E555" s="27" t="s">
        <v>729</v>
      </c>
      <c r="F555" s="29" t="s">
        <v>760</v>
      </c>
      <c r="G555" s="30">
        <v>51000</v>
      </c>
      <c r="H555" s="31">
        <v>1995.14</v>
      </c>
      <c r="I555" s="30">
        <v>25</v>
      </c>
      <c r="J555" s="38"/>
      <c r="K555" s="30">
        <f t="shared" si="509"/>
        <v>1463.7</v>
      </c>
      <c r="L555" s="30">
        <f t="shared" si="510"/>
        <v>3620.9999999999995</v>
      </c>
      <c r="M555" s="30">
        <f t="shared" si="511"/>
        <v>561</v>
      </c>
      <c r="N555" s="30">
        <f t="shared" si="490"/>
        <v>1550.4</v>
      </c>
      <c r="O555" s="30">
        <f t="shared" si="512"/>
        <v>3615.9</v>
      </c>
      <c r="P555" s="30">
        <v>1512</v>
      </c>
      <c r="Q555" s="30">
        <f t="shared" si="513"/>
        <v>12324</v>
      </c>
      <c r="R555" s="30">
        <f t="shared" si="514"/>
        <v>6546.24</v>
      </c>
      <c r="S555" s="30">
        <f t="shared" si="515"/>
        <v>7797.9</v>
      </c>
      <c r="T555" s="30">
        <f t="shared" si="516"/>
        <v>44453.760000000002</v>
      </c>
    </row>
    <row r="556" spans="1:20" s="32" customFormat="1" ht="60" customHeight="1" x14ac:dyDescent="0.2">
      <c r="A556" s="69" t="s">
        <v>1184</v>
      </c>
      <c r="B556" s="26" t="s">
        <v>410</v>
      </c>
      <c r="C556" s="27" t="s">
        <v>766</v>
      </c>
      <c r="D556" s="28" t="s">
        <v>411</v>
      </c>
      <c r="E556" s="27" t="s">
        <v>730</v>
      </c>
      <c r="F556" s="29" t="s">
        <v>760</v>
      </c>
      <c r="G556" s="30">
        <v>51000</v>
      </c>
      <c r="H556" s="31">
        <v>1995.14</v>
      </c>
      <c r="I556" s="30">
        <v>25</v>
      </c>
      <c r="J556" s="38"/>
      <c r="K556" s="30">
        <f t="shared" si="509"/>
        <v>1463.7</v>
      </c>
      <c r="L556" s="30">
        <f t="shared" si="510"/>
        <v>3620.9999999999995</v>
      </c>
      <c r="M556" s="30">
        <f t="shared" si="511"/>
        <v>561</v>
      </c>
      <c r="N556" s="30">
        <f t="shared" si="490"/>
        <v>1550.4</v>
      </c>
      <c r="O556" s="30">
        <f t="shared" si="512"/>
        <v>3615.9</v>
      </c>
      <c r="P556" s="30"/>
      <c r="Q556" s="30">
        <f t="shared" si="513"/>
        <v>10812</v>
      </c>
      <c r="R556" s="30">
        <f t="shared" si="514"/>
        <v>5034.24</v>
      </c>
      <c r="S556" s="30">
        <f t="shared" si="515"/>
        <v>7797.9</v>
      </c>
      <c r="T556" s="30">
        <f t="shared" si="516"/>
        <v>45965.760000000002</v>
      </c>
    </row>
    <row r="557" spans="1:20" s="32" customFormat="1" ht="60" customHeight="1" x14ac:dyDescent="0.2">
      <c r="A557" s="69" t="s">
        <v>1185</v>
      </c>
      <c r="B557" s="26" t="s">
        <v>417</v>
      </c>
      <c r="C557" s="27" t="s">
        <v>727</v>
      </c>
      <c r="D557" s="28" t="s">
        <v>356</v>
      </c>
      <c r="E557" s="27" t="s">
        <v>729</v>
      </c>
      <c r="F557" s="29" t="s">
        <v>760</v>
      </c>
      <c r="G557" s="30">
        <v>51000</v>
      </c>
      <c r="H557" s="31">
        <v>1995.14</v>
      </c>
      <c r="I557" s="30">
        <v>25</v>
      </c>
      <c r="J557" s="38"/>
      <c r="K557" s="30">
        <f t="shared" si="509"/>
        <v>1463.7</v>
      </c>
      <c r="L557" s="30">
        <f t="shared" si="510"/>
        <v>3620.9999999999995</v>
      </c>
      <c r="M557" s="30">
        <f t="shared" si="511"/>
        <v>561</v>
      </c>
      <c r="N557" s="30">
        <f t="shared" si="490"/>
        <v>1550.4</v>
      </c>
      <c r="O557" s="30">
        <f t="shared" si="512"/>
        <v>3615.9</v>
      </c>
      <c r="P557" s="30"/>
      <c r="Q557" s="30">
        <f t="shared" si="513"/>
        <v>10812</v>
      </c>
      <c r="R557" s="30">
        <f t="shared" si="514"/>
        <v>5034.24</v>
      </c>
      <c r="S557" s="30">
        <f t="shared" si="515"/>
        <v>7797.9</v>
      </c>
      <c r="T557" s="30">
        <f t="shared" si="516"/>
        <v>45965.760000000002</v>
      </c>
    </row>
    <row r="558" spans="1:20" s="32" customFormat="1" ht="60" customHeight="1" x14ac:dyDescent="0.2">
      <c r="A558" s="69" t="s">
        <v>1186</v>
      </c>
      <c r="B558" s="26" t="s">
        <v>559</v>
      </c>
      <c r="C558" s="27" t="s">
        <v>727</v>
      </c>
      <c r="D558" s="28" t="s">
        <v>4</v>
      </c>
      <c r="E558" s="27" t="s">
        <v>729</v>
      </c>
      <c r="F558" s="29" t="s">
        <v>760</v>
      </c>
      <c r="G558" s="30">
        <v>22000</v>
      </c>
      <c r="H558" s="31"/>
      <c r="I558" s="30">
        <v>25</v>
      </c>
      <c r="J558" s="38"/>
      <c r="K558" s="30">
        <f t="shared" si="509"/>
        <v>631.4</v>
      </c>
      <c r="L558" s="30">
        <f t="shared" si="510"/>
        <v>1561.9999999999998</v>
      </c>
      <c r="M558" s="30">
        <f t="shared" si="511"/>
        <v>242.00000000000003</v>
      </c>
      <c r="N558" s="30">
        <f t="shared" si="490"/>
        <v>668.8</v>
      </c>
      <c r="O558" s="30">
        <f t="shared" si="512"/>
        <v>1559.8000000000002</v>
      </c>
      <c r="P558" s="30">
        <v>1512</v>
      </c>
      <c r="Q558" s="30">
        <f t="shared" si="513"/>
        <v>6176</v>
      </c>
      <c r="R558" s="30">
        <f t="shared" si="514"/>
        <v>2837.2</v>
      </c>
      <c r="S558" s="30">
        <f t="shared" si="515"/>
        <v>3363.8</v>
      </c>
      <c r="T558" s="30">
        <f t="shared" si="516"/>
        <v>19162.8</v>
      </c>
    </row>
    <row r="559" spans="1:20" s="32" customFormat="1" ht="60" customHeight="1" x14ac:dyDescent="0.2">
      <c r="A559" s="69" t="s">
        <v>1187</v>
      </c>
      <c r="B559" s="26" t="s">
        <v>604</v>
      </c>
      <c r="C559" s="27" t="s">
        <v>727</v>
      </c>
      <c r="D559" s="28" t="s">
        <v>10</v>
      </c>
      <c r="E559" s="27" t="s">
        <v>729</v>
      </c>
      <c r="F559" s="29" t="s">
        <v>760</v>
      </c>
      <c r="G559" s="30">
        <v>13200</v>
      </c>
      <c r="H559" s="31"/>
      <c r="I559" s="30">
        <v>25</v>
      </c>
      <c r="J559" s="38"/>
      <c r="K559" s="30">
        <f t="shared" si="509"/>
        <v>378.84</v>
      </c>
      <c r="L559" s="30">
        <f t="shared" si="510"/>
        <v>937.19999999999993</v>
      </c>
      <c r="M559" s="30">
        <f t="shared" si="511"/>
        <v>145.20000000000002</v>
      </c>
      <c r="N559" s="30">
        <f t="shared" si="490"/>
        <v>401.28</v>
      </c>
      <c r="O559" s="30">
        <f t="shared" si="512"/>
        <v>935.88000000000011</v>
      </c>
      <c r="P559" s="30"/>
      <c r="Q559" s="30">
        <f t="shared" si="513"/>
        <v>2798.4</v>
      </c>
      <c r="R559" s="30">
        <f t="shared" si="514"/>
        <v>805.11999999999989</v>
      </c>
      <c r="S559" s="30">
        <f t="shared" si="515"/>
        <v>2018.28</v>
      </c>
      <c r="T559" s="30">
        <f t="shared" si="516"/>
        <v>12394.880000000001</v>
      </c>
    </row>
    <row r="560" spans="1:20" s="32" customFormat="1" ht="60" customHeight="1" x14ac:dyDescent="0.2">
      <c r="A560" s="69" t="s">
        <v>1188</v>
      </c>
      <c r="B560" s="26" t="s">
        <v>415</v>
      </c>
      <c r="C560" s="27" t="s">
        <v>525</v>
      </c>
      <c r="D560" s="28" t="s">
        <v>345</v>
      </c>
      <c r="E560" s="27" t="s">
        <v>730</v>
      </c>
      <c r="F560" s="29" t="s">
        <v>760</v>
      </c>
      <c r="G560" s="30">
        <v>51000</v>
      </c>
      <c r="H560" s="31">
        <v>1995.14</v>
      </c>
      <c r="I560" s="30">
        <v>25</v>
      </c>
      <c r="J560" s="38"/>
      <c r="K560" s="30">
        <f t="shared" si="509"/>
        <v>1463.7</v>
      </c>
      <c r="L560" s="30">
        <f t="shared" si="510"/>
        <v>3620.9999999999995</v>
      </c>
      <c r="M560" s="30">
        <f t="shared" si="511"/>
        <v>561</v>
      </c>
      <c r="N560" s="30">
        <f t="shared" si="490"/>
        <v>1550.4</v>
      </c>
      <c r="O560" s="30">
        <f t="shared" si="512"/>
        <v>3615.9</v>
      </c>
      <c r="P560" s="30"/>
      <c r="Q560" s="30">
        <f t="shared" si="513"/>
        <v>10812</v>
      </c>
      <c r="R560" s="30">
        <f t="shared" si="514"/>
        <v>5034.24</v>
      </c>
      <c r="S560" s="30">
        <f t="shared" si="515"/>
        <v>7797.9</v>
      </c>
      <c r="T560" s="30">
        <f t="shared" si="516"/>
        <v>45965.760000000002</v>
      </c>
    </row>
    <row r="561" spans="1:20" s="32" customFormat="1" ht="60" customHeight="1" x14ac:dyDescent="0.2">
      <c r="A561" s="69" t="s">
        <v>1189</v>
      </c>
      <c r="B561" s="26" t="s">
        <v>500</v>
      </c>
      <c r="C561" s="27" t="s">
        <v>525</v>
      </c>
      <c r="D561" s="28" t="s">
        <v>10</v>
      </c>
      <c r="E561" s="27" t="s">
        <v>729</v>
      </c>
      <c r="F561" s="29" t="s">
        <v>760</v>
      </c>
      <c r="G561" s="30">
        <v>10725</v>
      </c>
      <c r="H561" s="31"/>
      <c r="I561" s="30">
        <v>25</v>
      </c>
      <c r="J561" s="38"/>
      <c r="K561" s="30">
        <f t="shared" si="509"/>
        <v>307.8075</v>
      </c>
      <c r="L561" s="30">
        <f t="shared" si="510"/>
        <v>761.47499999999991</v>
      </c>
      <c r="M561" s="30">
        <f t="shared" si="511"/>
        <v>117.97500000000001</v>
      </c>
      <c r="N561" s="30">
        <f t="shared" si="490"/>
        <v>326.04000000000002</v>
      </c>
      <c r="O561" s="30">
        <f t="shared" si="512"/>
        <v>760.40250000000003</v>
      </c>
      <c r="P561" s="30"/>
      <c r="Q561" s="30">
        <f t="shared" si="513"/>
        <v>2273.6999999999998</v>
      </c>
      <c r="R561" s="30">
        <f t="shared" si="514"/>
        <v>658.84750000000008</v>
      </c>
      <c r="S561" s="30">
        <f t="shared" si="515"/>
        <v>1639.8525</v>
      </c>
      <c r="T561" s="30">
        <f t="shared" si="516"/>
        <v>10066.1525</v>
      </c>
    </row>
    <row r="562" spans="1:20" s="32" customFormat="1" ht="60" customHeight="1" x14ac:dyDescent="0.2">
      <c r="A562" s="69" t="s">
        <v>1190</v>
      </c>
      <c r="B562" s="26" t="s">
        <v>501</v>
      </c>
      <c r="C562" s="27" t="s">
        <v>525</v>
      </c>
      <c r="D562" s="28" t="s">
        <v>4</v>
      </c>
      <c r="E562" s="27" t="s">
        <v>729</v>
      </c>
      <c r="F562" s="29" t="s">
        <v>760</v>
      </c>
      <c r="G562" s="30">
        <v>15675</v>
      </c>
      <c r="H562" s="31"/>
      <c r="I562" s="30">
        <v>25</v>
      </c>
      <c r="J562" s="38"/>
      <c r="K562" s="30">
        <f t="shared" si="509"/>
        <v>449.8725</v>
      </c>
      <c r="L562" s="30">
        <f t="shared" si="510"/>
        <v>1112.925</v>
      </c>
      <c r="M562" s="30">
        <f t="shared" si="511"/>
        <v>172.42500000000001</v>
      </c>
      <c r="N562" s="30">
        <f t="shared" si="490"/>
        <v>476.52</v>
      </c>
      <c r="O562" s="30">
        <f t="shared" si="512"/>
        <v>1111.3575000000001</v>
      </c>
      <c r="P562" s="30">
        <v>3024</v>
      </c>
      <c r="Q562" s="30">
        <f t="shared" si="513"/>
        <v>6347.1</v>
      </c>
      <c r="R562" s="30">
        <f t="shared" si="514"/>
        <v>3975.3924999999999</v>
      </c>
      <c r="S562" s="30">
        <f t="shared" si="515"/>
        <v>2396.7075</v>
      </c>
      <c r="T562" s="30">
        <f t="shared" si="516"/>
        <v>11699.6075</v>
      </c>
    </row>
    <row r="563" spans="1:20" s="32" customFormat="1" ht="60" customHeight="1" x14ac:dyDescent="0.2">
      <c r="A563" s="69" t="s">
        <v>1191</v>
      </c>
      <c r="B563" s="26" t="s">
        <v>502</v>
      </c>
      <c r="C563" s="27" t="s">
        <v>525</v>
      </c>
      <c r="D563" s="28" t="s">
        <v>350</v>
      </c>
      <c r="E563" s="27" t="s">
        <v>730</v>
      </c>
      <c r="F563" s="29" t="s">
        <v>760</v>
      </c>
      <c r="G563" s="30">
        <v>13200</v>
      </c>
      <c r="H563" s="31"/>
      <c r="I563" s="30">
        <v>25</v>
      </c>
      <c r="J563" s="38"/>
      <c r="K563" s="30">
        <f t="shared" si="509"/>
        <v>378.84</v>
      </c>
      <c r="L563" s="30">
        <f t="shared" si="510"/>
        <v>937.19999999999993</v>
      </c>
      <c r="M563" s="30">
        <f t="shared" si="511"/>
        <v>145.20000000000002</v>
      </c>
      <c r="N563" s="30">
        <f t="shared" si="490"/>
        <v>401.28</v>
      </c>
      <c r="O563" s="30">
        <f t="shared" si="512"/>
        <v>935.88000000000011</v>
      </c>
      <c r="P563" s="30"/>
      <c r="Q563" s="30">
        <f t="shared" si="513"/>
        <v>2798.4</v>
      </c>
      <c r="R563" s="30">
        <f t="shared" si="514"/>
        <v>805.11999999999989</v>
      </c>
      <c r="S563" s="30">
        <f t="shared" si="515"/>
        <v>2018.28</v>
      </c>
      <c r="T563" s="30">
        <f t="shared" si="516"/>
        <v>12394.880000000001</v>
      </c>
    </row>
    <row r="564" spans="1:20" s="32" customFormat="1" ht="60" customHeight="1" x14ac:dyDescent="0.2">
      <c r="A564" s="69" t="s">
        <v>1192</v>
      </c>
      <c r="B564" s="26" t="s">
        <v>503</v>
      </c>
      <c r="C564" s="27" t="s">
        <v>525</v>
      </c>
      <c r="D564" s="28" t="s">
        <v>483</v>
      </c>
      <c r="E564" s="27" t="s">
        <v>730</v>
      </c>
      <c r="F564" s="29" t="s">
        <v>760</v>
      </c>
      <c r="G564" s="30">
        <v>11000</v>
      </c>
      <c r="H564" s="31"/>
      <c r="I564" s="30">
        <v>25</v>
      </c>
      <c r="J564" s="38"/>
      <c r="K564" s="30">
        <f t="shared" si="509"/>
        <v>315.7</v>
      </c>
      <c r="L564" s="30">
        <f t="shared" si="510"/>
        <v>780.99999999999989</v>
      </c>
      <c r="M564" s="30">
        <f t="shared" si="511"/>
        <v>121.00000000000001</v>
      </c>
      <c r="N564" s="30">
        <f t="shared" si="490"/>
        <v>334.4</v>
      </c>
      <c r="O564" s="30">
        <f t="shared" si="512"/>
        <v>779.90000000000009</v>
      </c>
      <c r="P564" s="30"/>
      <c r="Q564" s="30">
        <f t="shared" si="513"/>
        <v>2332</v>
      </c>
      <c r="R564" s="30">
        <f t="shared" si="514"/>
        <v>675.09999999999991</v>
      </c>
      <c r="S564" s="30">
        <f t="shared" si="515"/>
        <v>1681.9</v>
      </c>
      <c r="T564" s="30">
        <f t="shared" si="516"/>
        <v>10324.9</v>
      </c>
    </row>
    <row r="565" spans="1:20" s="32" customFormat="1" ht="60" customHeight="1" x14ac:dyDescent="0.2">
      <c r="A565" s="69" t="s">
        <v>1193</v>
      </c>
      <c r="B565" s="26" t="s">
        <v>420</v>
      </c>
      <c r="C565" s="27" t="s">
        <v>767</v>
      </c>
      <c r="D565" s="28" t="s">
        <v>345</v>
      </c>
      <c r="E565" s="27" t="s">
        <v>729</v>
      </c>
      <c r="F565" s="29" t="s">
        <v>760</v>
      </c>
      <c r="G565" s="30">
        <v>51600</v>
      </c>
      <c r="H565" s="31">
        <v>2079.8200000000002</v>
      </c>
      <c r="I565" s="30">
        <v>25</v>
      </c>
      <c r="J565" s="38">
        <v>10000</v>
      </c>
      <c r="K565" s="30">
        <f t="shared" si="509"/>
        <v>1480.92</v>
      </c>
      <c r="L565" s="30">
        <f t="shared" si="510"/>
        <v>3663.5999999999995</v>
      </c>
      <c r="M565" s="30">
        <f t="shared" si="511"/>
        <v>567.6</v>
      </c>
      <c r="N565" s="30">
        <f t="shared" si="490"/>
        <v>1568.64</v>
      </c>
      <c r="O565" s="30">
        <f t="shared" si="512"/>
        <v>3658.44</v>
      </c>
      <c r="P565" s="30"/>
      <c r="Q565" s="30">
        <f t="shared" si="513"/>
        <v>10939.2</v>
      </c>
      <c r="R565" s="30">
        <f t="shared" si="514"/>
        <v>15154.380000000001</v>
      </c>
      <c r="S565" s="30">
        <f t="shared" si="515"/>
        <v>7889.6399999999994</v>
      </c>
      <c r="T565" s="30">
        <f t="shared" si="516"/>
        <v>36445.619999999995</v>
      </c>
    </row>
    <row r="566" spans="1:20" s="32" customFormat="1" ht="60" customHeight="1" x14ac:dyDescent="0.2">
      <c r="A566" s="69" t="s">
        <v>1194</v>
      </c>
      <c r="B566" s="26" t="s">
        <v>560</v>
      </c>
      <c r="C566" s="27" t="s">
        <v>767</v>
      </c>
      <c r="D566" s="28" t="s">
        <v>483</v>
      </c>
      <c r="E566" s="27" t="s">
        <v>729</v>
      </c>
      <c r="F566" s="29" t="s">
        <v>760</v>
      </c>
      <c r="G566" s="30">
        <v>35000</v>
      </c>
      <c r="H566" s="31"/>
      <c r="I566" s="30">
        <v>25</v>
      </c>
      <c r="J566" s="38">
        <v>3000</v>
      </c>
      <c r="K566" s="30">
        <f t="shared" si="509"/>
        <v>1004.5</v>
      </c>
      <c r="L566" s="30">
        <f t="shared" si="510"/>
        <v>2485</v>
      </c>
      <c r="M566" s="30">
        <f t="shared" si="511"/>
        <v>385.00000000000006</v>
      </c>
      <c r="N566" s="30">
        <f t="shared" si="490"/>
        <v>1064</v>
      </c>
      <c r="O566" s="30">
        <f t="shared" si="512"/>
        <v>2481.5</v>
      </c>
      <c r="P566" s="30"/>
      <c r="Q566" s="30">
        <f t="shared" si="513"/>
        <v>7420</v>
      </c>
      <c r="R566" s="30">
        <f t="shared" si="514"/>
        <v>5093.5</v>
      </c>
      <c r="S566" s="30">
        <f t="shared" si="515"/>
        <v>5351.5</v>
      </c>
      <c r="T566" s="30">
        <f t="shared" si="516"/>
        <v>29906.5</v>
      </c>
    </row>
    <row r="567" spans="1:20" s="32" customFormat="1" ht="60" customHeight="1" x14ac:dyDescent="0.2">
      <c r="A567" s="69" t="s">
        <v>1195</v>
      </c>
      <c r="B567" s="26" t="s">
        <v>562</v>
      </c>
      <c r="C567" s="27" t="s">
        <v>767</v>
      </c>
      <c r="D567" s="28" t="s">
        <v>4</v>
      </c>
      <c r="E567" s="27" t="s">
        <v>729</v>
      </c>
      <c r="F567" s="29" t="s">
        <v>760</v>
      </c>
      <c r="G567" s="30">
        <v>22000</v>
      </c>
      <c r="H567" s="31"/>
      <c r="I567" s="30">
        <v>25</v>
      </c>
      <c r="J567" s="38">
        <v>3000</v>
      </c>
      <c r="K567" s="30">
        <f t="shared" si="509"/>
        <v>631.4</v>
      </c>
      <c r="L567" s="30">
        <f t="shared" si="510"/>
        <v>1561.9999999999998</v>
      </c>
      <c r="M567" s="30">
        <f t="shared" si="511"/>
        <v>242.00000000000003</v>
      </c>
      <c r="N567" s="30">
        <f t="shared" si="490"/>
        <v>668.8</v>
      </c>
      <c r="O567" s="30">
        <f t="shared" si="512"/>
        <v>1559.8000000000002</v>
      </c>
      <c r="P567" s="30"/>
      <c r="Q567" s="30">
        <f t="shared" si="513"/>
        <v>4664</v>
      </c>
      <c r="R567" s="30">
        <f t="shared" si="514"/>
        <v>4325.2</v>
      </c>
      <c r="S567" s="30">
        <f t="shared" si="515"/>
        <v>3363.8</v>
      </c>
      <c r="T567" s="30">
        <f t="shared" si="516"/>
        <v>17674.8</v>
      </c>
    </row>
    <row r="568" spans="1:20" s="32" customFormat="1" ht="60" customHeight="1" x14ac:dyDescent="0.2">
      <c r="A568" s="69" t="s">
        <v>1196</v>
      </c>
      <c r="B568" s="26" t="s">
        <v>1313</v>
      </c>
      <c r="C568" s="27" t="s">
        <v>767</v>
      </c>
      <c r="D568" s="28" t="s">
        <v>10</v>
      </c>
      <c r="E568" s="27" t="s">
        <v>729</v>
      </c>
      <c r="F568" s="29" t="s">
        <v>760</v>
      </c>
      <c r="G568" s="30">
        <v>13200</v>
      </c>
      <c r="H568" s="31"/>
      <c r="I568" s="30">
        <v>25</v>
      </c>
      <c r="J568" s="38"/>
      <c r="K568" s="30">
        <f t="shared" ref="K568" si="517">+G568*2.87%</f>
        <v>378.84</v>
      </c>
      <c r="L568" s="30">
        <f t="shared" ref="L568" si="518">+G568*7.1%</f>
        <v>937.19999999999993</v>
      </c>
      <c r="M568" s="30">
        <f t="shared" ref="M568" si="519">+G568*1.1%</f>
        <v>145.20000000000002</v>
      </c>
      <c r="N568" s="30">
        <f t="shared" ref="N568" si="520">+G568*3.04%</f>
        <v>401.28</v>
      </c>
      <c r="O568" s="30">
        <f t="shared" ref="O568" si="521">+G568*7.09%</f>
        <v>935.88000000000011</v>
      </c>
      <c r="P568" s="30"/>
      <c r="Q568" s="30">
        <f t="shared" ref="Q568" si="522">+K568+L568+M568+N568+O568+P568</f>
        <v>2798.4</v>
      </c>
      <c r="R568" s="30">
        <f t="shared" ref="R568" si="523">+K568+H568+N568+P568+I568+J568</f>
        <v>805.11999999999989</v>
      </c>
      <c r="S568" s="30">
        <f t="shared" ref="S568" si="524">+L568+M568+O568</f>
        <v>2018.28</v>
      </c>
      <c r="T568" s="30">
        <f t="shared" ref="T568" si="525">+G568-R568</f>
        <v>12394.880000000001</v>
      </c>
    </row>
    <row r="569" spans="1:20" s="32" customFormat="1" ht="60" customHeight="1" x14ac:dyDescent="0.2">
      <c r="A569" s="69" t="s">
        <v>1198</v>
      </c>
      <c r="B569" s="26" t="s">
        <v>581</v>
      </c>
      <c r="C569" s="27" t="s">
        <v>529</v>
      </c>
      <c r="D569" s="28" t="s">
        <v>4</v>
      </c>
      <c r="E569" s="27" t="s">
        <v>729</v>
      </c>
      <c r="F569" s="29" t="s">
        <v>760</v>
      </c>
      <c r="G569" s="30">
        <v>14000</v>
      </c>
      <c r="H569" s="31"/>
      <c r="I569" s="30">
        <v>25</v>
      </c>
      <c r="J569" s="38"/>
      <c r="K569" s="30">
        <f t="shared" si="509"/>
        <v>401.8</v>
      </c>
      <c r="L569" s="30">
        <f t="shared" si="510"/>
        <v>993.99999999999989</v>
      </c>
      <c r="M569" s="30">
        <f t="shared" si="511"/>
        <v>154.00000000000003</v>
      </c>
      <c r="N569" s="30">
        <f t="shared" ref="N569:N601" si="526">+G569*3.04%</f>
        <v>425.6</v>
      </c>
      <c r="O569" s="30">
        <f t="shared" si="512"/>
        <v>992.6</v>
      </c>
      <c r="P569" s="30"/>
      <c r="Q569" s="30">
        <f t="shared" si="513"/>
        <v>2968</v>
      </c>
      <c r="R569" s="30">
        <f t="shared" si="514"/>
        <v>852.40000000000009</v>
      </c>
      <c r="S569" s="30">
        <f t="shared" si="515"/>
        <v>2140.6</v>
      </c>
      <c r="T569" s="30">
        <f t="shared" si="516"/>
        <v>13147.6</v>
      </c>
    </row>
    <row r="570" spans="1:20" s="32" customFormat="1" ht="60" customHeight="1" x14ac:dyDescent="0.2">
      <c r="A570" s="69" t="s">
        <v>1197</v>
      </c>
      <c r="B570" s="26" t="s">
        <v>630</v>
      </c>
      <c r="C570" s="27" t="s">
        <v>529</v>
      </c>
      <c r="D570" s="28" t="s">
        <v>561</v>
      </c>
      <c r="E570" s="27" t="s">
        <v>729</v>
      </c>
      <c r="F570" s="29" t="s">
        <v>760</v>
      </c>
      <c r="G570" s="30">
        <v>17000</v>
      </c>
      <c r="H570" s="31"/>
      <c r="I570" s="30">
        <v>25</v>
      </c>
      <c r="J570" s="38"/>
      <c r="K570" s="30">
        <f t="shared" si="509"/>
        <v>487.9</v>
      </c>
      <c r="L570" s="30">
        <f t="shared" si="510"/>
        <v>1207</v>
      </c>
      <c r="M570" s="30">
        <f t="shared" si="511"/>
        <v>187.00000000000003</v>
      </c>
      <c r="N570" s="30">
        <f t="shared" si="526"/>
        <v>516.79999999999995</v>
      </c>
      <c r="O570" s="30">
        <f t="shared" si="512"/>
        <v>1205.3000000000002</v>
      </c>
      <c r="P570" s="30"/>
      <c r="Q570" s="30">
        <f t="shared" si="513"/>
        <v>3604</v>
      </c>
      <c r="R570" s="30">
        <f t="shared" si="514"/>
        <v>1029.6999999999998</v>
      </c>
      <c r="S570" s="30">
        <f t="shared" si="515"/>
        <v>2599.3000000000002</v>
      </c>
      <c r="T570" s="30">
        <f t="shared" si="516"/>
        <v>15970.3</v>
      </c>
    </row>
    <row r="571" spans="1:20" s="32" customFormat="1" ht="60" customHeight="1" x14ac:dyDescent="0.2">
      <c r="A571" s="69" t="s">
        <v>1199</v>
      </c>
      <c r="B571" s="26" t="s">
        <v>659</v>
      </c>
      <c r="C571" s="27" t="s">
        <v>529</v>
      </c>
      <c r="D571" s="28" t="s">
        <v>345</v>
      </c>
      <c r="E571" s="27" t="s">
        <v>729</v>
      </c>
      <c r="F571" s="29" t="s">
        <v>760</v>
      </c>
      <c r="G571" s="30">
        <v>36000</v>
      </c>
      <c r="H571" s="31"/>
      <c r="I571" s="30">
        <v>25</v>
      </c>
      <c r="J571" s="38"/>
      <c r="K571" s="30">
        <f t="shared" si="509"/>
        <v>1033.2</v>
      </c>
      <c r="L571" s="30">
        <f t="shared" si="510"/>
        <v>2555.9999999999995</v>
      </c>
      <c r="M571" s="30">
        <f t="shared" si="511"/>
        <v>396.00000000000006</v>
      </c>
      <c r="N571" s="30">
        <f t="shared" si="526"/>
        <v>1094.4000000000001</v>
      </c>
      <c r="O571" s="30">
        <f t="shared" si="512"/>
        <v>2552.4</v>
      </c>
      <c r="P571" s="30">
        <v>1512</v>
      </c>
      <c r="Q571" s="30">
        <f t="shared" si="513"/>
        <v>9144</v>
      </c>
      <c r="R571" s="30">
        <f t="shared" si="514"/>
        <v>3664.6000000000004</v>
      </c>
      <c r="S571" s="30">
        <f t="shared" si="515"/>
        <v>5504.4</v>
      </c>
      <c r="T571" s="30">
        <f t="shared" si="516"/>
        <v>32335.4</v>
      </c>
    </row>
    <row r="572" spans="1:20" s="32" customFormat="1" ht="60" customHeight="1" x14ac:dyDescent="0.2">
      <c r="A572" s="69" t="s">
        <v>1200</v>
      </c>
      <c r="B572" s="26" t="s">
        <v>405</v>
      </c>
      <c r="C572" s="27" t="s">
        <v>526</v>
      </c>
      <c r="D572" s="28" t="s">
        <v>345</v>
      </c>
      <c r="E572" s="27" t="s">
        <v>729</v>
      </c>
      <c r="F572" s="29" t="s">
        <v>760</v>
      </c>
      <c r="G572" s="30">
        <v>50820</v>
      </c>
      <c r="H572" s="31">
        <v>1969.73</v>
      </c>
      <c r="I572" s="30">
        <v>25</v>
      </c>
      <c r="J572" s="38">
        <v>2000</v>
      </c>
      <c r="K572" s="30">
        <f t="shared" si="509"/>
        <v>1458.5339999999999</v>
      </c>
      <c r="L572" s="30">
        <f t="shared" si="510"/>
        <v>3608.22</v>
      </c>
      <c r="M572" s="30">
        <f t="shared" si="511"/>
        <v>559.0200000000001</v>
      </c>
      <c r="N572" s="30">
        <f t="shared" si="526"/>
        <v>1544.9279999999999</v>
      </c>
      <c r="O572" s="30">
        <f t="shared" si="512"/>
        <v>3603.1380000000004</v>
      </c>
      <c r="P572" s="30"/>
      <c r="Q572" s="30">
        <f t="shared" si="513"/>
        <v>10773.84</v>
      </c>
      <c r="R572" s="30">
        <f t="shared" si="514"/>
        <v>6998.192</v>
      </c>
      <c r="S572" s="30">
        <f t="shared" si="515"/>
        <v>7770.3780000000006</v>
      </c>
      <c r="T572" s="30">
        <f t="shared" si="516"/>
        <v>43821.807999999997</v>
      </c>
    </row>
    <row r="573" spans="1:20" s="32" customFormat="1" ht="60" customHeight="1" x14ac:dyDescent="0.2">
      <c r="A573" s="69" t="s">
        <v>1201</v>
      </c>
      <c r="B573" s="26" t="s">
        <v>432</v>
      </c>
      <c r="C573" s="27" t="s">
        <v>526</v>
      </c>
      <c r="D573" s="28" t="s">
        <v>402</v>
      </c>
      <c r="E573" s="27" t="s">
        <v>729</v>
      </c>
      <c r="F573" s="29" t="s">
        <v>760</v>
      </c>
      <c r="G573" s="30">
        <v>26400</v>
      </c>
      <c r="H573" s="31"/>
      <c r="I573" s="30">
        <v>25</v>
      </c>
      <c r="J573" s="38">
        <v>1000</v>
      </c>
      <c r="K573" s="30">
        <f t="shared" si="509"/>
        <v>757.68</v>
      </c>
      <c r="L573" s="30">
        <f t="shared" si="510"/>
        <v>1874.3999999999999</v>
      </c>
      <c r="M573" s="30">
        <f t="shared" si="511"/>
        <v>290.40000000000003</v>
      </c>
      <c r="N573" s="30">
        <f t="shared" si="526"/>
        <v>802.56</v>
      </c>
      <c r="O573" s="30">
        <f t="shared" si="512"/>
        <v>1871.7600000000002</v>
      </c>
      <c r="P573" s="30"/>
      <c r="Q573" s="30">
        <f t="shared" si="513"/>
        <v>5596.8</v>
      </c>
      <c r="R573" s="30">
        <f t="shared" si="514"/>
        <v>2585.2399999999998</v>
      </c>
      <c r="S573" s="30">
        <f t="shared" si="515"/>
        <v>4036.56</v>
      </c>
      <c r="T573" s="30">
        <f t="shared" si="516"/>
        <v>23814.760000000002</v>
      </c>
    </row>
    <row r="574" spans="1:20" s="32" customFormat="1" ht="60" customHeight="1" x14ac:dyDescent="0.2">
      <c r="A574" s="69" t="s">
        <v>1202</v>
      </c>
      <c r="B574" s="26" t="s">
        <v>451</v>
      </c>
      <c r="C574" s="27" t="s">
        <v>526</v>
      </c>
      <c r="D574" s="28" t="s">
        <v>452</v>
      </c>
      <c r="E574" s="27" t="s">
        <v>730</v>
      </c>
      <c r="F574" s="29" t="s">
        <v>760</v>
      </c>
      <c r="G574" s="30">
        <v>19800</v>
      </c>
      <c r="H574" s="31"/>
      <c r="I574" s="30">
        <v>25</v>
      </c>
      <c r="J574" s="38"/>
      <c r="K574" s="30">
        <f t="shared" si="509"/>
        <v>568.26</v>
      </c>
      <c r="L574" s="30">
        <f t="shared" si="510"/>
        <v>1405.8</v>
      </c>
      <c r="M574" s="30">
        <f t="shared" si="511"/>
        <v>217.8</v>
      </c>
      <c r="N574" s="30">
        <f t="shared" si="526"/>
        <v>601.91999999999996</v>
      </c>
      <c r="O574" s="30">
        <f t="shared" si="512"/>
        <v>1403.8200000000002</v>
      </c>
      <c r="P574" s="30"/>
      <c r="Q574" s="30">
        <f t="shared" si="513"/>
        <v>4197.6000000000004</v>
      </c>
      <c r="R574" s="30">
        <f t="shared" si="514"/>
        <v>1195.1799999999998</v>
      </c>
      <c r="S574" s="30">
        <f t="shared" si="515"/>
        <v>3027.42</v>
      </c>
      <c r="T574" s="30">
        <f t="shared" si="516"/>
        <v>18604.82</v>
      </c>
    </row>
    <row r="575" spans="1:20" s="32" customFormat="1" ht="60" customHeight="1" x14ac:dyDescent="0.2">
      <c r="A575" s="69" t="s">
        <v>1203</v>
      </c>
      <c r="B575" s="26" t="s">
        <v>447</v>
      </c>
      <c r="C575" s="27" t="s">
        <v>526</v>
      </c>
      <c r="D575" s="28" t="s">
        <v>4</v>
      </c>
      <c r="E575" s="27" t="s">
        <v>729</v>
      </c>
      <c r="F575" s="29" t="s">
        <v>760</v>
      </c>
      <c r="G575" s="30">
        <v>19800</v>
      </c>
      <c r="H575" s="31"/>
      <c r="I575" s="30">
        <v>25</v>
      </c>
      <c r="J575" s="38"/>
      <c r="K575" s="30">
        <f t="shared" si="509"/>
        <v>568.26</v>
      </c>
      <c r="L575" s="30">
        <f t="shared" si="510"/>
        <v>1405.8</v>
      </c>
      <c r="M575" s="30">
        <f t="shared" si="511"/>
        <v>217.8</v>
      </c>
      <c r="N575" s="30">
        <f t="shared" si="526"/>
        <v>601.91999999999996</v>
      </c>
      <c r="O575" s="30">
        <f t="shared" si="512"/>
        <v>1403.8200000000002</v>
      </c>
      <c r="P575" s="30"/>
      <c r="Q575" s="30">
        <f t="shared" si="513"/>
        <v>4197.6000000000004</v>
      </c>
      <c r="R575" s="30">
        <f t="shared" si="514"/>
        <v>1195.1799999999998</v>
      </c>
      <c r="S575" s="30">
        <f t="shared" si="515"/>
        <v>3027.42</v>
      </c>
      <c r="T575" s="30">
        <f t="shared" si="516"/>
        <v>18604.82</v>
      </c>
    </row>
    <row r="576" spans="1:20" s="32" customFormat="1" ht="60" customHeight="1" x14ac:dyDescent="0.2">
      <c r="A576" s="69" t="s">
        <v>1204</v>
      </c>
      <c r="B576" s="26" t="s">
        <v>1352</v>
      </c>
      <c r="C576" s="27" t="s">
        <v>526</v>
      </c>
      <c r="D576" s="28" t="s">
        <v>4</v>
      </c>
      <c r="E576" s="27" t="s">
        <v>729</v>
      </c>
      <c r="F576" s="29" t="s">
        <v>760</v>
      </c>
      <c r="G576" s="30">
        <v>16632</v>
      </c>
      <c r="H576" s="31"/>
      <c r="I576" s="30">
        <v>25</v>
      </c>
      <c r="J576" s="38"/>
      <c r="K576" s="30">
        <f t="shared" si="509"/>
        <v>477.33839999999998</v>
      </c>
      <c r="L576" s="30">
        <f t="shared" si="510"/>
        <v>1180.8719999999998</v>
      </c>
      <c r="M576" s="30">
        <f t="shared" si="511"/>
        <v>182.95200000000003</v>
      </c>
      <c r="N576" s="30">
        <f t="shared" si="526"/>
        <v>505.61279999999999</v>
      </c>
      <c r="O576" s="30">
        <f t="shared" si="512"/>
        <v>1179.2088000000001</v>
      </c>
      <c r="P576" s="30"/>
      <c r="Q576" s="30">
        <f t="shared" si="513"/>
        <v>3525.9840000000004</v>
      </c>
      <c r="R576" s="30"/>
      <c r="S576" s="30">
        <f t="shared" si="515"/>
        <v>2543.0328</v>
      </c>
      <c r="T576" s="30">
        <f t="shared" si="516"/>
        <v>16632</v>
      </c>
    </row>
    <row r="577" spans="1:20" s="32" customFormat="1" ht="60" customHeight="1" x14ac:dyDescent="0.2">
      <c r="A577" s="69" t="s">
        <v>1205</v>
      </c>
      <c r="B577" s="26" t="s">
        <v>423</v>
      </c>
      <c r="C577" s="27" t="s">
        <v>768</v>
      </c>
      <c r="D577" s="28" t="s">
        <v>424</v>
      </c>
      <c r="E577" s="27" t="s">
        <v>730</v>
      </c>
      <c r="F577" s="29" t="s">
        <v>760</v>
      </c>
      <c r="G577" s="30">
        <v>24024</v>
      </c>
      <c r="H577" s="31"/>
      <c r="I577" s="30">
        <v>25</v>
      </c>
      <c r="J577" s="38"/>
      <c r="K577" s="30">
        <f t="shared" si="509"/>
        <v>689.48879999999997</v>
      </c>
      <c r="L577" s="30">
        <f t="shared" si="510"/>
        <v>1705.704</v>
      </c>
      <c r="M577" s="30">
        <f t="shared" si="511"/>
        <v>264.26400000000001</v>
      </c>
      <c r="N577" s="30">
        <f t="shared" si="526"/>
        <v>730.32960000000003</v>
      </c>
      <c r="O577" s="30">
        <f t="shared" si="512"/>
        <v>1703.3016</v>
      </c>
      <c r="P577" s="30"/>
      <c r="Q577" s="30">
        <f t="shared" si="513"/>
        <v>5093.0879999999997</v>
      </c>
      <c r="R577" s="30">
        <f t="shared" si="514"/>
        <v>1444.8184000000001</v>
      </c>
      <c r="S577" s="30">
        <f t="shared" si="515"/>
        <v>3673.2695999999996</v>
      </c>
      <c r="T577" s="30">
        <f t="shared" si="516"/>
        <v>22579.1816</v>
      </c>
    </row>
    <row r="578" spans="1:20" s="32" customFormat="1" ht="60" customHeight="1" x14ac:dyDescent="0.2">
      <c r="A578" s="69" t="s">
        <v>1206</v>
      </c>
      <c r="B578" s="26" t="s">
        <v>453</v>
      </c>
      <c r="C578" s="27" t="s">
        <v>768</v>
      </c>
      <c r="D578" s="28" t="s">
        <v>345</v>
      </c>
      <c r="E578" s="27" t="s">
        <v>729</v>
      </c>
      <c r="F578" s="29" t="s">
        <v>760</v>
      </c>
      <c r="G578" s="30">
        <v>51000</v>
      </c>
      <c r="H578" s="31">
        <v>1995.14</v>
      </c>
      <c r="I578" s="30">
        <v>25</v>
      </c>
      <c r="J578" s="38">
        <v>5500</v>
      </c>
      <c r="K578" s="30">
        <f t="shared" si="509"/>
        <v>1463.7</v>
      </c>
      <c r="L578" s="30">
        <f t="shared" si="510"/>
        <v>3620.9999999999995</v>
      </c>
      <c r="M578" s="30">
        <f t="shared" si="511"/>
        <v>561</v>
      </c>
      <c r="N578" s="30">
        <f t="shared" si="526"/>
        <v>1550.4</v>
      </c>
      <c r="O578" s="30">
        <f t="shared" si="512"/>
        <v>3615.9</v>
      </c>
      <c r="P578" s="30"/>
      <c r="Q578" s="30">
        <f t="shared" si="513"/>
        <v>10812</v>
      </c>
      <c r="R578" s="30">
        <f t="shared" si="514"/>
        <v>10534.24</v>
      </c>
      <c r="S578" s="30">
        <f t="shared" si="515"/>
        <v>7797.9</v>
      </c>
      <c r="T578" s="30">
        <f t="shared" si="516"/>
        <v>40465.760000000002</v>
      </c>
    </row>
    <row r="579" spans="1:20" s="32" customFormat="1" ht="60" customHeight="1" x14ac:dyDescent="0.2">
      <c r="A579" s="69" t="s">
        <v>1207</v>
      </c>
      <c r="B579" s="26" t="s">
        <v>601</v>
      </c>
      <c r="C579" s="27" t="s">
        <v>768</v>
      </c>
      <c r="D579" s="28" t="s">
        <v>483</v>
      </c>
      <c r="E579" s="27" t="s">
        <v>729</v>
      </c>
      <c r="F579" s="29" t="s">
        <v>760</v>
      </c>
      <c r="G579" s="30">
        <v>15000</v>
      </c>
      <c r="H579" s="31"/>
      <c r="I579" s="30">
        <v>25</v>
      </c>
      <c r="J579" s="38"/>
      <c r="K579" s="30">
        <f t="shared" si="509"/>
        <v>430.5</v>
      </c>
      <c r="L579" s="30">
        <f t="shared" si="510"/>
        <v>1065</v>
      </c>
      <c r="M579" s="30">
        <f t="shared" si="511"/>
        <v>165.00000000000003</v>
      </c>
      <c r="N579" s="30">
        <f t="shared" si="526"/>
        <v>456</v>
      </c>
      <c r="O579" s="30">
        <f t="shared" si="512"/>
        <v>1063.5</v>
      </c>
      <c r="P579" s="30"/>
      <c r="Q579" s="30">
        <f t="shared" si="513"/>
        <v>3180</v>
      </c>
      <c r="R579" s="30">
        <f t="shared" si="514"/>
        <v>911.5</v>
      </c>
      <c r="S579" s="30">
        <f t="shared" si="515"/>
        <v>2293.5</v>
      </c>
      <c r="T579" s="30">
        <f t="shared" si="516"/>
        <v>14088.5</v>
      </c>
    </row>
    <row r="580" spans="1:20" s="32" customFormat="1" ht="60" customHeight="1" x14ac:dyDescent="0.2">
      <c r="A580" s="69" t="s">
        <v>1208</v>
      </c>
      <c r="B580" s="26" t="s">
        <v>506</v>
      </c>
      <c r="C580" s="27" t="s">
        <v>527</v>
      </c>
      <c r="D580" s="28" t="s">
        <v>4</v>
      </c>
      <c r="E580" s="27" t="s">
        <v>729</v>
      </c>
      <c r="F580" s="29" t="s">
        <v>760</v>
      </c>
      <c r="G580" s="30">
        <v>15000</v>
      </c>
      <c r="H580" s="31"/>
      <c r="I580" s="30">
        <v>25</v>
      </c>
      <c r="J580" s="38"/>
      <c r="K580" s="30">
        <f t="shared" si="509"/>
        <v>430.5</v>
      </c>
      <c r="L580" s="30">
        <f t="shared" si="510"/>
        <v>1065</v>
      </c>
      <c r="M580" s="30">
        <f t="shared" si="511"/>
        <v>165.00000000000003</v>
      </c>
      <c r="N580" s="30">
        <f t="shared" si="526"/>
        <v>456</v>
      </c>
      <c r="O580" s="30">
        <f t="shared" si="512"/>
        <v>1063.5</v>
      </c>
      <c r="P580" s="30"/>
      <c r="Q580" s="30">
        <f t="shared" si="513"/>
        <v>3180</v>
      </c>
      <c r="R580" s="30">
        <f t="shared" si="514"/>
        <v>911.5</v>
      </c>
      <c r="S580" s="30">
        <f t="shared" si="515"/>
        <v>2293.5</v>
      </c>
      <c r="T580" s="30">
        <f t="shared" si="516"/>
        <v>14088.5</v>
      </c>
    </row>
    <row r="581" spans="1:20" s="32" customFormat="1" ht="60" customHeight="1" x14ac:dyDescent="0.2">
      <c r="A581" s="69" t="s">
        <v>1209</v>
      </c>
      <c r="B581" s="26" t="s">
        <v>467</v>
      </c>
      <c r="C581" s="27" t="s">
        <v>527</v>
      </c>
      <c r="D581" s="28" t="s">
        <v>345</v>
      </c>
      <c r="E581" s="27" t="s">
        <v>730</v>
      </c>
      <c r="F581" s="29" t="s">
        <v>760</v>
      </c>
      <c r="G581" s="30">
        <v>51000</v>
      </c>
      <c r="H581" s="31">
        <v>1995.14</v>
      </c>
      <c r="I581" s="30">
        <v>25</v>
      </c>
      <c r="J581" s="38"/>
      <c r="K581" s="30">
        <f t="shared" si="509"/>
        <v>1463.7</v>
      </c>
      <c r="L581" s="30">
        <f t="shared" si="510"/>
        <v>3620.9999999999995</v>
      </c>
      <c r="M581" s="30">
        <f t="shared" si="511"/>
        <v>561</v>
      </c>
      <c r="N581" s="30">
        <f t="shared" si="526"/>
        <v>1550.4</v>
      </c>
      <c r="O581" s="30">
        <f t="shared" si="512"/>
        <v>3615.9</v>
      </c>
      <c r="P581" s="30"/>
      <c r="Q581" s="30">
        <f t="shared" si="513"/>
        <v>10812</v>
      </c>
      <c r="R581" s="30">
        <f t="shared" si="514"/>
        <v>5034.24</v>
      </c>
      <c r="S581" s="30">
        <f t="shared" si="515"/>
        <v>7797.9</v>
      </c>
      <c r="T581" s="30">
        <f t="shared" si="516"/>
        <v>45965.760000000002</v>
      </c>
    </row>
    <row r="582" spans="1:20" s="32" customFormat="1" ht="60" customHeight="1" x14ac:dyDescent="0.2">
      <c r="A582" s="69" t="s">
        <v>1210</v>
      </c>
      <c r="B582" s="26" t="s">
        <v>513</v>
      </c>
      <c r="C582" s="27" t="s">
        <v>769</v>
      </c>
      <c r="D582" s="28" t="s">
        <v>131</v>
      </c>
      <c r="E582" s="27" t="s">
        <v>729</v>
      </c>
      <c r="F582" s="29" t="s">
        <v>760</v>
      </c>
      <c r="G582" s="30">
        <v>14000</v>
      </c>
      <c r="H582" s="31"/>
      <c r="I582" s="30">
        <v>25</v>
      </c>
      <c r="J582" s="38"/>
      <c r="K582" s="30">
        <f t="shared" si="509"/>
        <v>401.8</v>
      </c>
      <c r="L582" s="30">
        <f t="shared" si="510"/>
        <v>993.99999999999989</v>
      </c>
      <c r="M582" s="30">
        <f t="shared" si="511"/>
        <v>154.00000000000003</v>
      </c>
      <c r="N582" s="30">
        <f t="shared" si="526"/>
        <v>425.6</v>
      </c>
      <c r="O582" s="30">
        <f t="shared" si="512"/>
        <v>992.6</v>
      </c>
      <c r="P582" s="30"/>
      <c r="Q582" s="30">
        <f t="shared" si="513"/>
        <v>2968</v>
      </c>
      <c r="R582" s="30">
        <f t="shared" si="514"/>
        <v>852.40000000000009</v>
      </c>
      <c r="S582" s="30">
        <f t="shared" si="515"/>
        <v>2140.6</v>
      </c>
      <c r="T582" s="30">
        <f t="shared" si="516"/>
        <v>13147.6</v>
      </c>
    </row>
    <row r="583" spans="1:20" s="32" customFormat="1" ht="60" customHeight="1" x14ac:dyDescent="0.2">
      <c r="A583" s="69" t="s">
        <v>1211</v>
      </c>
      <c r="B583" s="26" t="s">
        <v>1279</v>
      </c>
      <c r="C583" s="27" t="s">
        <v>769</v>
      </c>
      <c r="D583" s="28" t="s">
        <v>10</v>
      </c>
      <c r="E583" s="27" t="s">
        <v>729</v>
      </c>
      <c r="F583" s="29" t="s">
        <v>760</v>
      </c>
      <c r="G583" s="30">
        <v>15000</v>
      </c>
      <c r="H583" s="31"/>
      <c r="I583" s="30">
        <v>25</v>
      </c>
      <c r="J583" s="38"/>
      <c r="K583" s="30">
        <f t="shared" ref="K583" si="527">+G583*2.87%</f>
        <v>430.5</v>
      </c>
      <c r="L583" s="30">
        <f t="shared" ref="L583" si="528">+G583*7.1%</f>
        <v>1065</v>
      </c>
      <c r="M583" s="30">
        <f t="shared" ref="M583" si="529">+G583*1.1%</f>
        <v>165.00000000000003</v>
      </c>
      <c r="N583" s="30">
        <f t="shared" ref="N583" si="530">+G583*3.04%</f>
        <v>456</v>
      </c>
      <c r="O583" s="30">
        <f t="shared" ref="O583" si="531">+G583*7.09%</f>
        <v>1063.5</v>
      </c>
      <c r="P583" s="30"/>
      <c r="Q583" s="30">
        <f t="shared" ref="Q583" si="532">+K583+L583+M583+N583+O583+P583</f>
        <v>3180</v>
      </c>
      <c r="R583" s="30">
        <f>+K583+H583+N583+P583+I583+J583</f>
        <v>911.5</v>
      </c>
      <c r="S583" s="30">
        <f t="shared" ref="S583" si="533">+L583+M583+O583</f>
        <v>2293.5</v>
      </c>
      <c r="T583" s="30">
        <f t="shared" ref="T583" si="534">+G583-R583</f>
        <v>14088.5</v>
      </c>
    </row>
    <row r="584" spans="1:20" s="32" customFormat="1" ht="60" customHeight="1" x14ac:dyDescent="0.2">
      <c r="A584" s="69" t="s">
        <v>1212</v>
      </c>
      <c r="B584" s="26" t="s">
        <v>1295</v>
      </c>
      <c r="C584" s="27" t="s">
        <v>769</v>
      </c>
      <c r="D584" s="28" t="s">
        <v>313</v>
      </c>
      <c r="E584" s="27" t="s">
        <v>730</v>
      </c>
      <c r="F584" s="29" t="s">
        <v>760</v>
      </c>
      <c r="G584" s="30">
        <v>20000</v>
      </c>
      <c r="H584" s="31"/>
      <c r="I584" s="30">
        <v>25</v>
      </c>
      <c r="J584" s="38"/>
      <c r="K584" s="30">
        <f t="shared" ref="K584" si="535">+G584*2.87%</f>
        <v>574</v>
      </c>
      <c r="L584" s="30">
        <f t="shared" ref="L584" si="536">+G584*7.1%</f>
        <v>1419.9999999999998</v>
      </c>
      <c r="M584" s="30">
        <f t="shared" ref="M584" si="537">+G584*1.1%</f>
        <v>220.00000000000003</v>
      </c>
      <c r="N584" s="30">
        <f t="shared" ref="N584" si="538">+G584*3.04%</f>
        <v>608</v>
      </c>
      <c r="O584" s="30">
        <f t="shared" ref="O584" si="539">+G584*7.09%</f>
        <v>1418</v>
      </c>
      <c r="P584" s="30"/>
      <c r="Q584" s="30">
        <f t="shared" ref="Q584" si="540">+K584+L584+M584+N584+O584+P584</f>
        <v>4240</v>
      </c>
      <c r="R584" s="30">
        <f>+K584+H584+N584+P584+I584+J584</f>
        <v>1207</v>
      </c>
      <c r="S584" s="30">
        <f t="shared" ref="S584" si="541">+L584+M584+O584</f>
        <v>3058</v>
      </c>
      <c r="T584" s="30">
        <f t="shared" ref="T584" si="542">+G584-R584</f>
        <v>18793</v>
      </c>
    </row>
    <row r="585" spans="1:20" s="32" customFormat="1" ht="60" customHeight="1" x14ac:dyDescent="0.2">
      <c r="A585" s="69" t="s">
        <v>1213</v>
      </c>
      <c r="B585" s="26" t="s">
        <v>507</v>
      </c>
      <c r="C585" s="27" t="s">
        <v>528</v>
      </c>
      <c r="D585" s="28" t="s">
        <v>517</v>
      </c>
      <c r="E585" s="27" t="s">
        <v>729</v>
      </c>
      <c r="F585" s="29" t="s">
        <v>760</v>
      </c>
      <c r="G585" s="30">
        <v>25000</v>
      </c>
      <c r="H585" s="31"/>
      <c r="I585" s="30">
        <v>25</v>
      </c>
      <c r="J585" s="38"/>
      <c r="K585" s="30">
        <f t="shared" si="509"/>
        <v>717.5</v>
      </c>
      <c r="L585" s="30">
        <f t="shared" si="510"/>
        <v>1774.9999999999998</v>
      </c>
      <c r="M585" s="30">
        <f t="shared" si="511"/>
        <v>275</v>
      </c>
      <c r="N585" s="30">
        <f t="shared" si="526"/>
        <v>760</v>
      </c>
      <c r="O585" s="30">
        <f t="shared" si="512"/>
        <v>1772.5000000000002</v>
      </c>
      <c r="P585" s="30"/>
      <c r="Q585" s="30">
        <f t="shared" si="513"/>
        <v>5300</v>
      </c>
      <c r="R585" s="30">
        <f t="shared" si="514"/>
        <v>1502.5</v>
      </c>
      <c r="S585" s="30">
        <f t="shared" si="515"/>
        <v>3822.5</v>
      </c>
      <c r="T585" s="30">
        <f t="shared" si="516"/>
        <v>23497.5</v>
      </c>
    </row>
    <row r="586" spans="1:20" s="32" customFormat="1" ht="60" customHeight="1" x14ac:dyDescent="0.2">
      <c r="A586" s="69" t="s">
        <v>1214</v>
      </c>
      <c r="B586" s="26" t="s">
        <v>515</v>
      </c>
      <c r="C586" s="27" t="s">
        <v>528</v>
      </c>
      <c r="D586" s="28" t="s">
        <v>349</v>
      </c>
      <c r="E586" s="27" t="s">
        <v>730</v>
      </c>
      <c r="F586" s="29" t="s">
        <v>760</v>
      </c>
      <c r="G586" s="30">
        <v>24000</v>
      </c>
      <c r="H586" s="31"/>
      <c r="I586" s="30">
        <v>25</v>
      </c>
      <c r="J586" s="38"/>
      <c r="K586" s="30">
        <f t="shared" si="509"/>
        <v>688.8</v>
      </c>
      <c r="L586" s="30">
        <f t="shared" si="510"/>
        <v>1703.9999999999998</v>
      </c>
      <c r="M586" s="30">
        <f t="shared" si="511"/>
        <v>264</v>
      </c>
      <c r="N586" s="30">
        <f t="shared" si="526"/>
        <v>729.6</v>
      </c>
      <c r="O586" s="30">
        <f t="shared" si="512"/>
        <v>1701.6000000000001</v>
      </c>
      <c r="P586" s="30"/>
      <c r="Q586" s="30">
        <f t="shared" si="513"/>
        <v>5088</v>
      </c>
      <c r="R586" s="30">
        <f t="shared" si="514"/>
        <v>1443.4</v>
      </c>
      <c r="S586" s="30">
        <f t="shared" si="515"/>
        <v>3669.6</v>
      </c>
      <c r="T586" s="30">
        <f t="shared" si="516"/>
        <v>22556.6</v>
      </c>
    </row>
    <row r="587" spans="1:20" s="32" customFormat="1" ht="60" customHeight="1" x14ac:dyDescent="0.2">
      <c r="A587" s="69" t="s">
        <v>1215</v>
      </c>
      <c r="B587" s="26" t="s">
        <v>448</v>
      </c>
      <c r="C587" s="27" t="s">
        <v>528</v>
      </c>
      <c r="D587" s="28" t="s">
        <v>345</v>
      </c>
      <c r="E587" s="27" t="s">
        <v>729</v>
      </c>
      <c r="F587" s="29" t="s">
        <v>760</v>
      </c>
      <c r="G587" s="30">
        <v>50820</v>
      </c>
      <c r="H587" s="31">
        <v>1969.73</v>
      </c>
      <c r="I587" s="30">
        <v>25</v>
      </c>
      <c r="J587" s="38">
        <v>7142.56</v>
      </c>
      <c r="K587" s="30">
        <f t="shared" si="509"/>
        <v>1458.5339999999999</v>
      </c>
      <c r="L587" s="30">
        <f t="shared" si="510"/>
        <v>3608.22</v>
      </c>
      <c r="M587" s="30">
        <f t="shared" si="511"/>
        <v>559.0200000000001</v>
      </c>
      <c r="N587" s="30">
        <f t="shared" si="526"/>
        <v>1544.9279999999999</v>
      </c>
      <c r="O587" s="30">
        <f t="shared" si="512"/>
        <v>3603.1380000000004</v>
      </c>
      <c r="P587" s="30"/>
      <c r="Q587" s="30">
        <f t="shared" si="513"/>
        <v>10773.84</v>
      </c>
      <c r="R587" s="30">
        <f t="shared" si="514"/>
        <v>12140.752</v>
      </c>
      <c r="S587" s="30">
        <f t="shared" si="515"/>
        <v>7770.3780000000006</v>
      </c>
      <c r="T587" s="30">
        <f t="shared" si="516"/>
        <v>38679.248</v>
      </c>
    </row>
    <row r="588" spans="1:20" s="32" customFormat="1" ht="60" hidden="1" customHeight="1" x14ac:dyDescent="0.2">
      <c r="A588" s="69" t="s">
        <v>1216</v>
      </c>
      <c r="B588" s="26" t="s">
        <v>459</v>
      </c>
      <c r="C588" s="27" t="s">
        <v>326</v>
      </c>
      <c r="D588" s="28" t="s">
        <v>450</v>
      </c>
      <c r="E588" s="27" t="s">
        <v>730</v>
      </c>
      <c r="F588" s="29" t="s">
        <v>760</v>
      </c>
      <c r="G588" s="30">
        <v>50400</v>
      </c>
      <c r="H588" s="31">
        <v>1910.45</v>
      </c>
      <c r="I588" s="30">
        <v>25</v>
      </c>
      <c r="J588" s="38"/>
      <c r="K588" s="30">
        <f t="shared" si="509"/>
        <v>1446.48</v>
      </c>
      <c r="L588" s="30">
        <f t="shared" si="510"/>
        <v>3578.3999999999996</v>
      </c>
      <c r="M588" s="30">
        <f t="shared" si="511"/>
        <v>554.40000000000009</v>
      </c>
      <c r="N588" s="30">
        <f t="shared" si="526"/>
        <v>1532.16</v>
      </c>
      <c r="O588" s="30">
        <f t="shared" si="512"/>
        <v>3573.36</v>
      </c>
      <c r="P588" s="30"/>
      <c r="Q588" s="30">
        <f t="shared" si="513"/>
        <v>10684.8</v>
      </c>
      <c r="R588" s="30">
        <f t="shared" si="514"/>
        <v>4914.09</v>
      </c>
      <c r="S588" s="30">
        <f t="shared" si="515"/>
        <v>7706.16</v>
      </c>
      <c r="T588" s="30">
        <f t="shared" si="516"/>
        <v>45485.91</v>
      </c>
    </row>
    <row r="589" spans="1:20" s="32" customFormat="1" ht="60" customHeight="1" x14ac:dyDescent="0.2">
      <c r="A589" s="69" t="s">
        <v>1217</v>
      </c>
      <c r="B589" s="26" t="s">
        <v>474</v>
      </c>
      <c r="C589" s="27" t="s">
        <v>326</v>
      </c>
      <c r="D589" s="28" t="s">
        <v>120</v>
      </c>
      <c r="E589" s="27" t="s">
        <v>730</v>
      </c>
      <c r="F589" s="29" t="s">
        <v>760</v>
      </c>
      <c r="G589" s="30">
        <v>10000</v>
      </c>
      <c r="H589" s="31"/>
      <c r="I589" s="30">
        <v>25</v>
      </c>
      <c r="J589" s="38"/>
      <c r="K589" s="30">
        <f t="shared" si="509"/>
        <v>287</v>
      </c>
      <c r="L589" s="30">
        <f t="shared" si="510"/>
        <v>709.99999999999989</v>
      </c>
      <c r="M589" s="30">
        <f t="shared" si="511"/>
        <v>110.00000000000001</v>
      </c>
      <c r="N589" s="30">
        <f t="shared" si="526"/>
        <v>304</v>
      </c>
      <c r="O589" s="30">
        <f t="shared" si="512"/>
        <v>709</v>
      </c>
      <c r="P589" s="30"/>
      <c r="Q589" s="30">
        <f t="shared" si="513"/>
        <v>2120</v>
      </c>
      <c r="R589" s="30">
        <f t="shared" si="514"/>
        <v>616</v>
      </c>
      <c r="S589" s="30">
        <f t="shared" si="515"/>
        <v>1529</v>
      </c>
      <c r="T589" s="30">
        <f t="shared" si="516"/>
        <v>9384</v>
      </c>
    </row>
    <row r="590" spans="1:20" s="32" customFormat="1" ht="60" customHeight="1" x14ac:dyDescent="0.2">
      <c r="A590" s="69" t="s">
        <v>1218</v>
      </c>
      <c r="B590" s="26" t="s">
        <v>475</v>
      </c>
      <c r="C590" s="27" t="s">
        <v>326</v>
      </c>
      <c r="D590" s="28" t="s">
        <v>741</v>
      </c>
      <c r="E590" s="27" t="s">
        <v>729</v>
      </c>
      <c r="F590" s="29" t="s">
        <v>760</v>
      </c>
      <c r="G590" s="30">
        <v>15319.88</v>
      </c>
      <c r="H590" s="31"/>
      <c r="I590" s="30">
        <v>25</v>
      </c>
      <c r="J590" s="38">
        <v>4000</v>
      </c>
      <c r="K590" s="30">
        <f t="shared" si="509"/>
        <v>439.68055599999997</v>
      </c>
      <c r="L590" s="30">
        <f t="shared" si="510"/>
        <v>1087.7114799999999</v>
      </c>
      <c r="M590" s="30">
        <f t="shared" si="511"/>
        <v>168.51868000000002</v>
      </c>
      <c r="N590" s="30">
        <f t="shared" si="526"/>
        <v>465.72435199999995</v>
      </c>
      <c r="O590" s="30">
        <f t="shared" si="512"/>
        <v>1086.179492</v>
      </c>
      <c r="P590" s="30"/>
      <c r="Q590" s="30">
        <f t="shared" si="513"/>
        <v>3247.8145599999998</v>
      </c>
      <c r="R590" s="30">
        <f t="shared" si="514"/>
        <v>4930.4049080000004</v>
      </c>
      <c r="S590" s="30">
        <f t="shared" si="515"/>
        <v>2342.4096520000003</v>
      </c>
      <c r="T590" s="30">
        <f t="shared" si="516"/>
        <v>10389.475091999999</v>
      </c>
    </row>
    <row r="591" spans="1:20" s="32" customFormat="1" ht="60" customHeight="1" x14ac:dyDescent="0.2">
      <c r="A591" s="69" t="s">
        <v>1219</v>
      </c>
      <c r="B591" s="26" t="s">
        <v>624</v>
      </c>
      <c r="C591" s="27" t="s">
        <v>326</v>
      </c>
      <c r="D591" s="28" t="s">
        <v>10</v>
      </c>
      <c r="E591" s="27" t="s">
        <v>729</v>
      </c>
      <c r="F591" s="29" t="s">
        <v>760</v>
      </c>
      <c r="G591" s="30">
        <v>11011</v>
      </c>
      <c r="H591" s="31"/>
      <c r="I591" s="30">
        <v>25</v>
      </c>
      <c r="J591" s="38"/>
      <c r="K591" s="30">
        <f t="shared" si="509"/>
        <v>316.01569999999998</v>
      </c>
      <c r="L591" s="30">
        <f t="shared" si="510"/>
        <v>781.78099999999995</v>
      </c>
      <c r="M591" s="30">
        <f t="shared" si="511"/>
        <v>121.12100000000001</v>
      </c>
      <c r="N591" s="30">
        <f t="shared" si="526"/>
        <v>334.73439999999999</v>
      </c>
      <c r="O591" s="30">
        <f t="shared" si="512"/>
        <v>780.67990000000009</v>
      </c>
      <c r="P591" s="30"/>
      <c r="Q591" s="30">
        <f t="shared" si="513"/>
        <v>2334.3320000000003</v>
      </c>
      <c r="R591" s="30">
        <f t="shared" si="514"/>
        <v>675.75009999999997</v>
      </c>
      <c r="S591" s="30">
        <f t="shared" si="515"/>
        <v>1683.5819000000001</v>
      </c>
      <c r="T591" s="30">
        <f t="shared" si="516"/>
        <v>10335.249900000001</v>
      </c>
    </row>
    <row r="592" spans="1:20" s="32" customFormat="1" ht="60" customHeight="1" x14ac:dyDescent="0.2">
      <c r="A592" s="69" t="s">
        <v>1220</v>
      </c>
      <c r="B592" s="26" t="s">
        <v>660</v>
      </c>
      <c r="C592" s="27" t="s">
        <v>326</v>
      </c>
      <c r="D592" s="28" t="s">
        <v>741</v>
      </c>
      <c r="E592" s="27" t="s">
        <v>729</v>
      </c>
      <c r="F592" s="29" t="s">
        <v>760</v>
      </c>
      <c r="G592" s="30">
        <v>14797.64</v>
      </c>
      <c r="H592" s="31"/>
      <c r="I592" s="30">
        <v>25</v>
      </c>
      <c r="J592" s="38"/>
      <c r="K592" s="30">
        <f t="shared" si="509"/>
        <v>424.69226799999996</v>
      </c>
      <c r="L592" s="30">
        <f t="shared" si="510"/>
        <v>1050.6324399999999</v>
      </c>
      <c r="M592" s="30">
        <f t="shared" si="511"/>
        <v>162.77404000000001</v>
      </c>
      <c r="N592" s="30">
        <f t="shared" si="526"/>
        <v>449.84825599999999</v>
      </c>
      <c r="O592" s="30">
        <f t="shared" si="512"/>
        <v>1049.1526759999999</v>
      </c>
      <c r="P592" s="30"/>
      <c r="Q592" s="30">
        <f t="shared" si="513"/>
        <v>3137.0996799999994</v>
      </c>
      <c r="R592" s="30">
        <f t="shared" si="514"/>
        <v>899.540524</v>
      </c>
      <c r="S592" s="30">
        <f t="shared" si="515"/>
        <v>2262.5591559999998</v>
      </c>
      <c r="T592" s="30">
        <f t="shared" si="516"/>
        <v>13898.099475999999</v>
      </c>
    </row>
    <row r="593" spans="1:20" s="32" customFormat="1" ht="60" customHeight="1" x14ac:dyDescent="0.2">
      <c r="A593" s="69" t="s">
        <v>1221</v>
      </c>
      <c r="B593" s="26" t="s">
        <v>625</v>
      </c>
      <c r="C593" s="27" t="s">
        <v>326</v>
      </c>
      <c r="D593" s="28" t="s">
        <v>10</v>
      </c>
      <c r="E593" s="27" t="s">
        <v>729</v>
      </c>
      <c r="F593" s="29" t="s">
        <v>760</v>
      </c>
      <c r="G593" s="30">
        <v>11011</v>
      </c>
      <c r="H593" s="31"/>
      <c r="I593" s="30">
        <v>25</v>
      </c>
      <c r="J593" s="38"/>
      <c r="K593" s="30">
        <f t="shared" si="509"/>
        <v>316.01569999999998</v>
      </c>
      <c r="L593" s="30">
        <f t="shared" si="510"/>
        <v>781.78099999999995</v>
      </c>
      <c r="M593" s="30">
        <f t="shared" si="511"/>
        <v>121.12100000000001</v>
      </c>
      <c r="N593" s="30">
        <f t="shared" si="526"/>
        <v>334.73439999999999</v>
      </c>
      <c r="O593" s="30">
        <f t="shared" si="512"/>
        <v>780.67990000000009</v>
      </c>
      <c r="P593" s="30"/>
      <c r="Q593" s="30">
        <f t="shared" si="513"/>
        <v>2334.3320000000003</v>
      </c>
      <c r="R593" s="30">
        <f t="shared" si="514"/>
        <v>675.75009999999997</v>
      </c>
      <c r="S593" s="30">
        <f t="shared" si="515"/>
        <v>1683.5819000000001</v>
      </c>
      <c r="T593" s="30">
        <f t="shared" si="516"/>
        <v>10335.249900000001</v>
      </c>
    </row>
    <row r="594" spans="1:20" s="32" customFormat="1" ht="60" customHeight="1" x14ac:dyDescent="0.2">
      <c r="A594" s="69" t="s">
        <v>1222</v>
      </c>
      <c r="B594" s="26" t="s">
        <v>499</v>
      </c>
      <c r="C594" s="27" t="s">
        <v>491</v>
      </c>
      <c r="D594" s="28" t="s">
        <v>10</v>
      </c>
      <c r="E594" s="27" t="s">
        <v>729</v>
      </c>
      <c r="F594" s="29" t="s">
        <v>760</v>
      </c>
      <c r="G594" s="30">
        <v>11011</v>
      </c>
      <c r="H594" s="31"/>
      <c r="I594" s="30">
        <v>25</v>
      </c>
      <c r="J594" s="38"/>
      <c r="K594" s="30">
        <f t="shared" si="509"/>
        <v>316.01569999999998</v>
      </c>
      <c r="L594" s="30">
        <f t="shared" si="510"/>
        <v>781.78099999999995</v>
      </c>
      <c r="M594" s="30">
        <f t="shared" si="511"/>
        <v>121.12100000000001</v>
      </c>
      <c r="N594" s="30">
        <f t="shared" si="526"/>
        <v>334.73439999999999</v>
      </c>
      <c r="O594" s="30">
        <f t="shared" si="512"/>
        <v>780.67990000000009</v>
      </c>
      <c r="P594" s="30"/>
      <c r="Q594" s="30">
        <f t="shared" si="513"/>
        <v>2334.3320000000003</v>
      </c>
      <c r="R594" s="30">
        <f t="shared" si="514"/>
        <v>675.75009999999997</v>
      </c>
      <c r="S594" s="30">
        <f t="shared" si="515"/>
        <v>1683.5819000000001</v>
      </c>
      <c r="T594" s="30">
        <f t="shared" si="516"/>
        <v>10335.249900000001</v>
      </c>
    </row>
    <row r="595" spans="1:20" s="32" customFormat="1" ht="60" customHeight="1" x14ac:dyDescent="0.2">
      <c r="A595" s="69" t="s">
        <v>1223</v>
      </c>
      <c r="B595" s="26" t="s">
        <v>490</v>
      </c>
      <c r="C595" s="27" t="s">
        <v>491</v>
      </c>
      <c r="D595" s="28" t="s">
        <v>345</v>
      </c>
      <c r="E595" s="27" t="s">
        <v>730</v>
      </c>
      <c r="F595" s="29" t="s">
        <v>760</v>
      </c>
      <c r="G595" s="30">
        <v>42350</v>
      </c>
      <c r="H595" s="31">
        <v>774.32</v>
      </c>
      <c r="I595" s="30">
        <v>25</v>
      </c>
      <c r="J595" s="38"/>
      <c r="K595" s="30">
        <f t="shared" si="509"/>
        <v>1215.4449999999999</v>
      </c>
      <c r="L595" s="30">
        <f t="shared" si="510"/>
        <v>3006.85</v>
      </c>
      <c r="M595" s="30">
        <f t="shared" si="511"/>
        <v>465.85</v>
      </c>
      <c r="N595" s="30">
        <f t="shared" si="526"/>
        <v>1287.44</v>
      </c>
      <c r="O595" s="30">
        <f t="shared" si="512"/>
        <v>3002.6150000000002</v>
      </c>
      <c r="P595" s="30"/>
      <c r="Q595" s="30">
        <f t="shared" si="513"/>
        <v>8978.2000000000007</v>
      </c>
      <c r="R595" s="30">
        <f t="shared" si="514"/>
        <v>3302.2049999999999</v>
      </c>
      <c r="S595" s="30">
        <f t="shared" si="515"/>
        <v>6475.3150000000005</v>
      </c>
      <c r="T595" s="30">
        <f t="shared" si="516"/>
        <v>39047.794999999998</v>
      </c>
    </row>
    <row r="596" spans="1:20" s="32" customFormat="1" ht="60" customHeight="1" x14ac:dyDescent="0.2">
      <c r="A596" s="69" t="s">
        <v>1224</v>
      </c>
      <c r="B596" s="26" t="s">
        <v>1310</v>
      </c>
      <c r="C596" s="27" t="s">
        <v>491</v>
      </c>
      <c r="D596" s="28" t="s">
        <v>1312</v>
      </c>
      <c r="E596" s="27" t="s">
        <v>730</v>
      </c>
      <c r="F596" s="29" t="s">
        <v>760</v>
      </c>
      <c r="G596" s="30">
        <v>11000</v>
      </c>
      <c r="H596" s="31"/>
      <c r="I596" s="30">
        <v>25</v>
      </c>
      <c r="J596" s="38"/>
      <c r="K596" s="30">
        <f t="shared" ref="K596:K597" si="543">+G596*2.87%</f>
        <v>315.7</v>
      </c>
      <c r="L596" s="30">
        <f t="shared" ref="L596:L597" si="544">+G596*7.1%</f>
        <v>780.99999999999989</v>
      </c>
      <c r="M596" s="30">
        <f t="shared" ref="M596:M597" si="545">+G596*1.1%</f>
        <v>121.00000000000001</v>
      </c>
      <c r="N596" s="30">
        <f t="shared" ref="N596:N597" si="546">+G596*3.04%</f>
        <v>334.4</v>
      </c>
      <c r="O596" s="30">
        <f t="shared" ref="O596:O597" si="547">+G596*7.09%</f>
        <v>779.90000000000009</v>
      </c>
      <c r="P596" s="30"/>
      <c r="Q596" s="30">
        <f t="shared" ref="Q596:Q597" si="548">+K596+L596+M596+N596+O596+P596</f>
        <v>2332</v>
      </c>
      <c r="R596" s="30">
        <f t="shared" ref="R596:R597" si="549">+K596+H596+N596+P596+I596+J596</f>
        <v>675.09999999999991</v>
      </c>
      <c r="S596" s="30">
        <f t="shared" ref="S596:S597" si="550">+L596+M596+O596</f>
        <v>1681.9</v>
      </c>
      <c r="T596" s="30">
        <f t="shared" ref="T596:T597" si="551">+G596-R596</f>
        <v>10324.9</v>
      </c>
    </row>
    <row r="597" spans="1:20" s="32" customFormat="1" ht="60" customHeight="1" x14ac:dyDescent="0.2">
      <c r="A597" s="69" t="s">
        <v>1225</v>
      </c>
      <c r="B597" s="26" t="s">
        <v>1311</v>
      </c>
      <c r="C597" s="27" t="s">
        <v>491</v>
      </c>
      <c r="D597" s="28" t="s">
        <v>4</v>
      </c>
      <c r="E597" s="27" t="s">
        <v>729</v>
      </c>
      <c r="F597" s="29" t="s">
        <v>760</v>
      </c>
      <c r="G597" s="30">
        <v>15000</v>
      </c>
      <c r="H597" s="31"/>
      <c r="I597" s="30">
        <v>25</v>
      </c>
      <c r="J597" s="38"/>
      <c r="K597" s="30">
        <f t="shared" si="543"/>
        <v>430.5</v>
      </c>
      <c r="L597" s="30">
        <f t="shared" si="544"/>
        <v>1065</v>
      </c>
      <c r="M597" s="30">
        <f t="shared" si="545"/>
        <v>165.00000000000003</v>
      </c>
      <c r="N597" s="30">
        <f t="shared" si="546"/>
        <v>456</v>
      </c>
      <c r="O597" s="30">
        <f t="shared" si="547"/>
        <v>1063.5</v>
      </c>
      <c r="P597" s="30"/>
      <c r="Q597" s="30">
        <f t="shared" si="548"/>
        <v>3180</v>
      </c>
      <c r="R597" s="30">
        <f t="shared" si="549"/>
        <v>911.5</v>
      </c>
      <c r="S597" s="30">
        <f t="shared" si="550"/>
        <v>2293.5</v>
      </c>
      <c r="T597" s="30">
        <f t="shared" si="551"/>
        <v>14088.5</v>
      </c>
    </row>
    <row r="598" spans="1:20" s="32" customFormat="1" ht="60" customHeight="1" x14ac:dyDescent="0.2">
      <c r="A598" s="69" t="s">
        <v>1226</v>
      </c>
      <c r="B598" s="26" t="s">
        <v>1388</v>
      </c>
      <c r="C598" s="27" t="s">
        <v>491</v>
      </c>
      <c r="D598" s="28" t="s">
        <v>483</v>
      </c>
      <c r="E598" s="27" t="s">
        <v>729</v>
      </c>
      <c r="F598" s="29" t="s">
        <v>760</v>
      </c>
      <c r="G598" s="30">
        <v>20000</v>
      </c>
      <c r="H598" s="31"/>
      <c r="I598" s="30">
        <v>25</v>
      </c>
      <c r="J598" s="38"/>
      <c r="K598" s="30">
        <f t="shared" ref="K598:K599" si="552">+G598*2.87%</f>
        <v>574</v>
      </c>
      <c r="L598" s="30">
        <f t="shared" ref="L598:L599" si="553">+G598*7.1%</f>
        <v>1419.9999999999998</v>
      </c>
      <c r="M598" s="30">
        <f t="shared" ref="M598:M599" si="554">+G598*1.1%</f>
        <v>220.00000000000003</v>
      </c>
      <c r="N598" s="30">
        <f t="shared" ref="N598:N599" si="555">+G598*3.04%</f>
        <v>608</v>
      </c>
      <c r="O598" s="30">
        <f t="shared" ref="O598:O599" si="556">+G598*7.09%</f>
        <v>1418</v>
      </c>
      <c r="P598" s="30"/>
      <c r="Q598" s="30">
        <f t="shared" ref="Q598:Q599" si="557">+K598+L598+M598+N598+O598+P598</f>
        <v>4240</v>
      </c>
      <c r="R598" s="30">
        <f t="shared" ref="R598:R599" si="558">+K598+H598+N598+P598+I598+J598</f>
        <v>1207</v>
      </c>
      <c r="S598" s="30">
        <f t="shared" ref="S598:S599" si="559">+L598+M598+O598</f>
        <v>3058</v>
      </c>
      <c r="T598" s="30">
        <f t="shared" ref="T598:T599" si="560">+G598-R598</f>
        <v>18793</v>
      </c>
    </row>
    <row r="599" spans="1:20" s="32" customFormat="1" ht="60" customHeight="1" x14ac:dyDescent="0.2">
      <c r="A599" s="69" t="s">
        <v>1227</v>
      </c>
      <c r="B599" s="26" t="s">
        <v>1390</v>
      </c>
      <c r="C599" s="27" t="s">
        <v>491</v>
      </c>
      <c r="D599" s="28" t="s">
        <v>11</v>
      </c>
      <c r="E599" s="27" t="s">
        <v>730</v>
      </c>
      <c r="F599" s="29" t="s">
        <v>760</v>
      </c>
      <c r="G599" s="30">
        <v>13200</v>
      </c>
      <c r="H599" s="31"/>
      <c r="I599" s="30">
        <v>25</v>
      </c>
      <c r="J599" s="38"/>
      <c r="K599" s="30">
        <f t="shared" si="552"/>
        <v>378.84</v>
      </c>
      <c r="L599" s="30">
        <f t="shared" si="553"/>
        <v>937.19999999999993</v>
      </c>
      <c r="M599" s="30">
        <f t="shared" si="554"/>
        <v>145.20000000000002</v>
      </c>
      <c r="N599" s="30">
        <f t="shared" si="555"/>
        <v>401.28</v>
      </c>
      <c r="O599" s="30">
        <f t="shared" si="556"/>
        <v>935.88000000000011</v>
      </c>
      <c r="P599" s="30"/>
      <c r="Q599" s="30">
        <f t="shared" si="557"/>
        <v>2798.4</v>
      </c>
      <c r="R599" s="30">
        <f t="shared" si="558"/>
        <v>805.11999999999989</v>
      </c>
      <c r="S599" s="30">
        <f t="shared" si="559"/>
        <v>2018.28</v>
      </c>
      <c r="T599" s="30">
        <f t="shared" si="560"/>
        <v>12394.880000000001</v>
      </c>
    </row>
    <row r="600" spans="1:20" s="32" customFormat="1" ht="60" customHeight="1" x14ac:dyDescent="0.2">
      <c r="A600" s="69" t="s">
        <v>1228</v>
      </c>
      <c r="B600" s="26" t="s">
        <v>469</v>
      </c>
      <c r="C600" s="27" t="s">
        <v>470</v>
      </c>
      <c r="D600" s="28" t="s">
        <v>345</v>
      </c>
      <c r="E600" s="27" t="s">
        <v>729</v>
      </c>
      <c r="F600" s="29" t="s">
        <v>760</v>
      </c>
      <c r="G600" s="30">
        <v>51000</v>
      </c>
      <c r="H600" s="31">
        <v>1995.14</v>
      </c>
      <c r="I600" s="30">
        <v>25</v>
      </c>
      <c r="J600" s="38"/>
      <c r="K600" s="30">
        <f t="shared" si="509"/>
        <v>1463.7</v>
      </c>
      <c r="L600" s="30">
        <f t="shared" si="510"/>
        <v>3620.9999999999995</v>
      </c>
      <c r="M600" s="30">
        <f t="shared" si="511"/>
        <v>561</v>
      </c>
      <c r="N600" s="30">
        <f t="shared" si="526"/>
        <v>1550.4</v>
      </c>
      <c r="O600" s="30">
        <f t="shared" si="512"/>
        <v>3615.9</v>
      </c>
      <c r="P600" s="30"/>
      <c r="Q600" s="30">
        <f t="shared" si="513"/>
        <v>10812</v>
      </c>
      <c r="R600" s="30">
        <f t="shared" si="514"/>
        <v>5034.24</v>
      </c>
      <c r="S600" s="30">
        <f t="shared" si="515"/>
        <v>7797.9</v>
      </c>
      <c r="T600" s="30">
        <f t="shared" si="516"/>
        <v>45965.760000000002</v>
      </c>
    </row>
    <row r="601" spans="1:20" s="32" customFormat="1" ht="60" customHeight="1" x14ac:dyDescent="0.2">
      <c r="A601" s="69" t="s">
        <v>1229</v>
      </c>
      <c r="B601" s="26" t="s">
        <v>544</v>
      </c>
      <c r="C601" s="27" t="s">
        <v>470</v>
      </c>
      <c r="D601" s="28" t="s">
        <v>483</v>
      </c>
      <c r="E601" s="27" t="s">
        <v>730</v>
      </c>
      <c r="F601" s="29" t="s">
        <v>760</v>
      </c>
      <c r="G601" s="30">
        <v>17077.5</v>
      </c>
      <c r="H601" s="31"/>
      <c r="I601" s="30">
        <v>25</v>
      </c>
      <c r="J601" s="38"/>
      <c r="K601" s="30">
        <f t="shared" si="509"/>
        <v>490.12425000000002</v>
      </c>
      <c r="L601" s="30">
        <f t="shared" si="510"/>
        <v>1212.5024999999998</v>
      </c>
      <c r="M601" s="30">
        <f t="shared" si="511"/>
        <v>187.85250000000002</v>
      </c>
      <c r="N601" s="30">
        <f t="shared" si="526"/>
        <v>519.15599999999995</v>
      </c>
      <c r="O601" s="30">
        <f t="shared" si="512"/>
        <v>1210.79475</v>
      </c>
      <c r="P601" s="30"/>
      <c r="Q601" s="30">
        <f t="shared" si="513"/>
        <v>3620.43</v>
      </c>
      <c r="R601" s="30">
        <f t="shared" si="514"/>
        <v>1034.28025</v>
      </c>
      <c r="S601" s="30">
        <f t="shared" si="515"/>
        <v>2611.1497499999996</v>
      </c>
      <c r="T601" s="30">
        <f t="shared" si="516"/>
        <v>16043.21975</v>
      </c>
    </row>
    <row r="602" spans="1:20" s="32" customFormat="1" ht="60" customHeight="1" x14ac:dyDescent="0.2">
      <c r="A602" s="69" t="s">
        <v>1231</v>
      </c>
      <c r="B602" s="26" t="s">
        <v>545</v>
      </c>
      <c r="C602" s="27" t="s">
        <v>470</v>
      </c>
      <c r="D602" s="28" t="s">
        <v>13</v>
      </c>
      <c r="E602" s="27" t="s">
        <v>729</v>
      </c>
      <c r="F602" s="29" t="s">
        <v>760</v>
      </c>
      <c r="G602" s="30">
        <v>25000</v>
      </c>
      <c r="H602" s="31"/>
      <c r="I602" s="30">
        <v>25</v>
      </c>
      <c r="J602" s="38">
        <v>2000</v>
      </c>
      <c r="K602" s="30">
        <f t="shared" si="509"/>
        <v>717.5</v>
      </c>
      <c r="L602" s="30">
        <f t="shared" si="510"/>
        <v>1774.9999999999998</v>
      </c>
      <c r="M602" s="30">
        <f t="shared" si="511"/>
        <v>275</v>
      </c>
      <c r="N602" s="30">
        <f t="shared" ref="N602:N633" si="561">+G602*3.04%</f>
        <v>760</v>
      </c>
      <c r="O602" s="30">
        <f t="shared" si="512"/>
        <v>1772.5000000000002</v>
      </c>
      <c r="P602" s="30">
        <v>1512</v>
      </c>
      <c r="Q602" s="30">
        <f t="shared" si="513"/>
        <v>6812</v>
      </c>
      <c r="R602" s="30">
        <f t="shared" si="514"/>
        <v>5014.5</v>
      </c>
      <c r="S602" s="30">
        <f t="shared" si="515"/>
        <v>3822.5</v>
      </c>
      <c r="T602" s="30">
        <f t="shared" si="516"/>
        <v>19985.5</v>
      </c>
    </row>
    <row r="603" spans="1:20" s="32" customFormat="1" ht="60" customHeight="1" x14ac:dyDescent="0.2">
      <c r="A603" s="69" t="s">
        <v>1232</v>
      </c>
      <c r="B603" s="26" t="s">
        <v>546</v>
      </c>
      <c r="C603" s="27" t="s">
        <v>470</v>
      </c>
      <c r="D603" s="28" t="s">
        <v>11</v>
      </c>
      <c r="E603" s="27" t="s">
        <v>730</v>
      </c>
      <c r="F603" s="29" t="s">
        <v>760</v>
      </c>
      <c r="G603" s="30">
        <v>16000</v>
      </c>
      <c r="H603" s="31"/>
      <c r="I603" s="30">
        <v>25</v>
      </c>
      <c r="J603" s="38"/>
      <c r="K603" s="30">
        <f t="shared" si="509"/>
        <v>459.2</v>
      </c>
      <c r="L603" s="30">
        <f t="shared" si="510"/>
        <v>1136</v>
      </c>
      <c r="M603" s="30">
        <f t="shared" si="511"/>
        <v>176.00000000000003</v>
      </c>
      <c r="N603" s="30">
        <f t="shared" si="561"/>
        <v>486.4</v>
      </c>
      <c r="O603" s="30">
        <f t="shared" si="512"/>
        <v>1134.4000000000001</v>
      </c>
      <c r="P603" s="30"/>
      <c r="Q603" s="30">
        <f t="shared" si="513"/>
        <v>3392</v>
      </c>
      <c r="R603" s="30">
        <f t="shared" si="514"/>
        <v>970.59999999999991</v>
      </c>
      <c r="S603" s="30">
        <f t="shared" si="515"/>
        <v>2446.4</v>
      </c>
      <c r="T603" s="30">
        <f t="shared" si="516"/>
        <v>15029.4</v>
      </c>
    </row>
    <row r="604" spans="1:20" s="32" customFormat="1" ht="60" customHeight="1" x14ac:dyDescent="0.2">
      <c r="A604" s="69" t="s">
        <v>1233</v>
      </c>
      <c r="B604" s="26" t="s">
        <v>1296</v>
      </c>
      <c r="C604" s="27" t="s">
        <v>470</v>
      </c>
      <c r="D604" s="28" t="s">
        <v>4</v>
      </c>
      <c r="E604" s="27" t="s">
        <v>729</v>
      </c>
      <c r="F604" s="29" t="s">
        <v>760</v>
      </c>
      <c r="G604" s="30">
        <v>20493</v>
      </c>
      <c r="H604" s="31"/>
      <c r="I604" s="30">
        <v>25</v>
      </c>
      <c r="J604" s="38"/>
      <c r="K604" s="30">
        <f t="shared" ref="K604" si="562">+G604*2.87%</f>
        <v>588.14909999999998</v>
      </c>
      <c r="L604" s="30">
        <f t="shared" ref="L604" si="563">+G604*7.1%</f>
        <v>1455.0029999999999</v>
      </c>
      <c r="M604" s="30">
        <f t="shared" ref="M604" si="564">+G604*1.1%</f>
        <v>225.42300000000003</v>
      </c>
      <c r="N604" s="30">
        <f t="shared" ref="N604" si="565">+G604*3.04%</f>
        <v>622.98720000000003</v>
      </c>
      <c r="O604" s="30">
        <f t="shared" ref="O604" si="566">+G604*7.09%</f>
        <v>1452.9537</v>
      </c>
      <c r="P604" s="30"/>
      <c r="Q604" s="30">
        <f t="shared" ref="Q604" si="567">+K604+L604+M604+N604+O604+P604</f>
        <v>4344.5159999999996</v>
      </c>
      <c r="R604" s="30">
        <f t="shared" ref="R604" si="568">+K604+H604+N604+P604+I604+J604</f>
        <v>1236.1363000000001</v>
      </c>
      <c r="S604" s="30">
        <f t="shared" ref="S604" si="569">+L604+M604+O604</f>
        <v>3133.3797</v>
      </c>
      <c r="T604" s="30">
        <f t="shared" ref="T604" si="570">+G604-R604</f>
        <v>19256.863700000002</v>
      </c>
    </row>
    <row r="605" spans="1:20" s="32" customFormat="1" ht="60" customHeight="1" x14ac:dyDescent="0.2">
      <c r="A605" s="69" t="s">
        <v>1234</v>
      </c>
      <c r="B605" s="26" t="s">
        <v>1386</v>
      </c>
      <c r="C605" s="27" t="s">
        <v>470</v>
      </c>
      <c r="D605" s="28" t="s">
        <v>483</v>
      </c>
      <c r="E605" s="27" t="s">
        <v>729</v>
      </c>
      <c r="F605" s="29" t="s">
        <v>760</v>
      </c>
      <c r="G605" s="30">
        <v>16170</v>
      </c>
      <c r="H605" s="31"/>
      <c r="I605" s="30">
        <v>25</v>
      </c>
      <c r="J605" s="38"/>
      <c r="K605" s="30">
        <f t="shared" ref="K605" si="571">+G605*2.87%</f>
        <v>464.07900000000001</v>
      </c>
      <c r="L605" s="30">
        <f t="shared" ref="L605" si="572">+G605*7.1%</f>
        <v>1148.07</v>
      </c>
      <c r="M605" s="30">
        <f t="shared" ref="M605" si="573">+G605*1.1%</f>
        <v>177.87</v>
      </c>
      <c r="N605" s="30">
        <f t="shared" ref="N605" si="574">+G605*3.04%</f>
        <v>491.56799999999998</v>
      </c>
      <c r="O605" s="30">
        <f t="shared" ref="O605" si="575">+G605*7.09%</f>
        <v>1146.453</v>
      </c>
      <c r="P605" s="30"/>
      <c r="Q605" s="30">
        <f t="shared" ref="Q605" si="576">+K605+L605+M605+N605+O605+P605</f>
        <v>3428.0399999999995</v>
      </c>
      <c r="R605" s="30">
        <f t="shared" ref="R605" si="577">+K605+H605+N605+P605+I605+J605</f>
        <v>980.64699999999993</v>
      </c>
      <c r="S605" s="30">
        <f t="shared" ref="S605" si="578">+L605+M605+O605</f>
        <v>2472.393</v>
      </c>
      <c r="T605" s="30">
        <f t="shared" ref="T605" si="579">+G605-R605</f>
        <v>15189.352999999999</v>
      </c>
    </row>
    <row r="606" spans="1:20" s="32" customFormat="1" ht="60" customHeight="1" x14ac:dyDescent="0.2">
      <c r="A606" s="69" t="s">
        <v>1235</v>
      </c>
      <c r="B606" s="26" t="s">
        <v>519</v>
      </c>
      <c r="C606" s="27" t="s">
        <v>476</v>
      </c>
      <c r="D606" s="28" t="s">
        <v>4</v>
      </c>
      <c r="E606" s="27" t="s">
        <v>729</v>
      </c>
      <c r="F606" s="29" t="s">
        <v>760</v>
      </c>
      <c r="G606" s="30">
        <v>23100</v>
      </c>
      <c r="H606" s="31"/>
      <c r="I606" s="30">
        <v>25</v>
      </c>
      <c r="J606" s="38"/>
      <c r="K606" s="30">
        <f t="shared" si="509"/>
        <v>662.97</v>
      </c>
      <c r="L606" s="30">
        <f t="shared" si="510"/>
        <v>1640.1</v>
      </c>
      <c r="M606" s="30">
        <f t="shared" si="511"/>
        <v>254.10000000000002</v>
      </c>
      <c r="N606" s="30">
        <f t="shared" si="561"/>
        <v>702.24</v>
      </c>
      <c r="O606" s="30">
        <f t="shared" si="512"/>
        <v>1637.7900000000002</v>
      </c>
      <c r="P606" s="30"/>
      <c r="Q606" s="30">
        <f t="shared" si="513"/>
        <v>4897.2</v>
      </c>
      <c r="R606" s="30">
        <f t="shared" si="514"/>
        <v>1390.21</v>
      </c>
      <c r="S606" s="30">
        <f t="shared" si="515"/>
        <v>3531.99</v>
      </c>
      <c r="T606" s="30">
        <f t="shared" si="516"/>
        <v>21709.79</v>
      </c>
    </row>
    <row r="607" spans="1:20" s="32" customFormat="1" ht="60" customHeight="1" x14ac:dyDescent="0.2">
      <c r="A607" s="69" t="s">
        <v>1236</v>
      </c>
      <c r="B607" s="26" t="s">
        <v>628</v>
      </c>
      <c r="C607" s="27" t="s">
        <v>476</v>
      </c>
      <c r="D607" s="28" t="s">
        <v>120</v>
      </c>
      <c r="E607" s="27" t="s">
        <v>730</v>
      </c>
      <c r="F607" s="29" t="s">
        <v>760</v>
      </c>
      <c r="G607" s="30">
        <v>16200</v>
      </c>
      <c r="H607" s="31"/>
      <c r="I607" s="30">
        <v>25</v>
      </c>
      <c r="J607" s="38"/>
      <c r="K607" s="30">
        <f t="shared" si="509"/>
        <v>464.94</v>
      </c>
      <c r="L607" s="30">
        <f t="shared" si="510"/>
        <v>1150.1999999999998</v>
      </c>
      <c r="M607" s="30">
        <f t="shared" si="511"/>
        <v>178.20000000000002</v>
      </c>
      <c r="N607" s="30">
        <f t="shared" si="561"/>
        <v>492.48</v>
      </c>
      <c r="O607" s="30">
        <f t="shared" si="512"/>
        <v>1148.5800000000002</v>
      </c>
      <c r="P607" s="30"/>
      <c r="Q607" s="30">
        <f t="shared" si="513"/>
        <v>3434.3999999999996</v>
      </c>
      <c r="R607" s="30">
        <f t="shared" si="514"/>
        <v>982.42000000000007</v>
      </c>
      <c r="S607" s="30">
        <f t="shared" si="515"/>
        <v>2476.98</v>
      </c>
      <c r="T607" s="30">
        <f t="shared" si="516"/>
        <v>15217.58</v>
      </c>
    </row>
    <row r="608" spans="1:20" s="32" customFormat="1" ht="60" customHeight="1" x14ac:dyDescent="0.2">
      <c r="A608" s="69" t="s">
        <v>1237</v>
      </c>
      <c r="B608" s="26" t="s">
        <v>487</v>
      </c>
      <c r="C608" s="27" t="s">
        <v>311</v>
      </c>
      <c r="D608" s="28" t="s">
        <v>10</v>
      </c>
      <c r="E608" s="27" t="s">
        <v>729</v>
      </c>
      <c r="F608" s="29" t="s">
        <v>760</v>
      </c>
      <c r="G608" s="30">
        <v>10725</v>
      </c>
      <c r="H608" s="31"/>
      <c r="I608" s="30">
        <v>25</v>
      </c>
      <c r="J608" s="38">
        <v>1000</v>
      </c>
      <c r="K608" s="30">
        <f t="shared" si="509"/>
        <v>307.8075</v>
      </c>
      <c r="L608" s="30">
        <f t="shared" si="510"/>
        <v>761.47499999999991</v>
      </c>
      <c r="M608" s="30">
        <f t="shared" si="511"/>
        <v>117.97500000000001</v>
      </c>
      <c r="N608" s="30">
        <f t="shared" si="561"/>
        <v>326.04000000000002</v>
      </c>
      <c r="O608" s="30">
        <f t="shared" si="512"/>
        <v>760.40250000000003</v>
      </c>
      <c r="P608" s="30"/>
      <c r="Q608" s="30">
        <f t="shared" si="513"/>
        <v>2273.6999999999998</v>
      </c>
      <c r="R608" s="30">
        <f t="shared" si="514"/>
        <v>1658.8475000000001</v>
      </c>
      <c r="S608" s="30">
        <f t="shared" si="515"/>
        <v>1639.8525</v>
      </c>
      <c r="T608" s="30">
        <f t="shared" si="516"/>
        <v>9066.1525000000001</v>
      </c>
    </row>
    <row r="609" spans="1:20" s="32" customFormat="1" ht="60" customHeight="1" x14ac:dyDescent="0.2">
      <c r="A609" s="69" t="s">
        <v>1238</v>
      </c>
      <c r="B609" s="26" t="s">
        <v>478</v>
      </c>
      <c r="C609" s="27" t="s">
        <v>311</v>
      </c>
      <c r="D609" s="28" t="s">
        <v>345</v>
      </c>
      <c r="E609" s="27" t="s">
        <v>729</v>
      </c>
      <c r="F609" s="29" t="s">
        <v>760</v>
      </c>
      <c r="G609" s="30">
        <v>42500</v>
      </c>
      <c r="H609" s="31">
        <v>795.49</v>
      </c>
      <c r="I609" s="30">
        <v>25</v>
      </c>
      <c r="J609" s="38">
        <v>5000</v>
      </c>
      <c r="K609" s="30">
        <f t="shared" ref="K609:K643" si="580">+G609*2.87%</f>
        <v>1219.75</v>
      </c>
      <c r="L609" s="30">
        <f t="shared" ref="L609:L643" si="581">+G609*7.1%</f>
        <v>3017.4999999999995</v>
      </c>
      <c r="M609" s="30">
        <f t="shared" ref="M609:M643" si="582">+G609*1.1%</f>
        <v>467.50000000000006</v>
      </c>
      <c r="N609" s="30">
        <f t="shared" si="561"/>
        <v>1292</v>
      </c>
      <c r="O609" s="30">
        <f t="shared" ref="O609:O643" si="583">+G609*7.09%</f>
        <v>3013.25</v>
      </c>
      <c r="P609" s="30"/>
      <c r="Q609" s="30">
        <f t="shared" ref="Q609:Q643" si="584">+K609+L609+M609+N609+O609+P609</f>
        <v>9010</v>
      </c>
      <c r="R609" s="30">
        <f t="shared" ref="R609:R643" si="585">+K609+H609+N609+P609+I609+J609</f>
        <v>8332.24</v>
      </c>
      <c r="S609" s="30">
        <f t="shared" ref="S609:S643" si="586">+L609+M609+O609</f>
        <v>6498.25</v>
      </c>
      <c r="T609" s="30">
        <f t="shared" ref="T609:T643" si="587">+G609-R609</f>
        <v>34167.760000000002</v>
      </c>
    </row>
    <row r="610" spans="1:20" s="32" customFormat="1" ht="60" customHeight="1" x14ac:dyDescent="0.2">
      <c r="A610" s="69" t="s">
        <v>1239</v>
      </c>
      <c r="B610" s="26" t="s">
        <v>482</v>
      </c>
      <c r="C610" s="27" t="s">
        <v>311</v>
      </c>
      <c r="D610" s="28" t="s">
        <v>483</v>
      </c>
      <c r="E610" s="27" t="s">
        <v>730</v>
      </c>
      <c r="F610" s="29" t="s">
        <v>760</v>
      </c>
      <c r="G610" s="30">
        <v>16500</v>
      </c>
      <c r="H610" s="31"/>
      <c r="I610" s="30">
        <v>25</v>
      </c>
      <c r="J610" s="38">
        <v>1000</v>
      </c>
      <c r="K610" s="30">
        <f t="shared" si="580"/>
        <v>473.55</v>
      </c>
      <c r="L610" s="30">
        <f t="shared" si="581"/>
        <v>1171.5</v>
      </c>
      <c r="M610" s="30">
        <f t="shared" si="582"/>
        <v>181.50000000000003</v>
      </c>
      <c r="N610" s="30">
        <f t="shared" si="561"/>
        <v>501.6</v>
      </c>
      <c r="O610" s="30">
        <f t="shared" si="583"/>
        <v>1169.8500000000001</v>
      </c>
      <c r="P610" s="30"/>
      <c r="Q610" s="30">
        <f t="shared" si="584"/>
        <v>3498</v>
      </c>
      <c r="R610" s="30">
        <f t="shared" si="585"/>
        <v>2000.15</v>
      </c>
      <c r="S610" s="30">
        <f t="shared" si="586"/>
        <v>2522.8500000000004</v>
      </c>
      <c r="T610" s="30">
        <f t="shared" si="587"/>
        <v>14499.85</v>
      </c>
    </row>
    <row r="611" spans="1:20" s="32" customFormat="1" ht="60" customHeight="1" x14ac:dyDescent="0.2">
      <c r="A611" s="69" t="s">
        <v>1240</v>
      </c>
      <c r="B611" s="26" t="s">
        <v>578</v>
      </c>
      <c r="C611" s="27" t="s">
        <v>311</v>
      </c>
      <c r="D611" s="28" t="s">
        <v>483</v>
      </c>
      <c r="E611" s="27" t="s">
        <v>730</v>
      </c>
      <c r="F611" s="29" t="s">
        <v>760</v>
      </c>
      <c r="G611" s="30">
        <v>35000</v>
      </c>
      <c r="H611" s="31"/>
      <c r="I611" s="30">
        <v>25</v>
      </c>
      <c r="J611" s="38"/>
      <c r="K611" s="30">
        <f t="shared" si="580"/>
        <v>1004.5</v>
      </c>
      <c r="L611" s="30">
        <f t="shared" si="581"/>
        <v>2485</v>
      </c>
      <c r="M611" s="30">
        <f t="shared" si="582"/>
        <v>385.00000000000006</v>
      </c>
      <c r="N611" s="30">
        <f t="shared" si="561"/>
        <v>1064</v>
      </c>
      <c r="O611" s="30">
        <f t="shared" si="583"/>
        <v>2481.5</v>
      </c>
      <c r="P611" s="30"/>
      <c r="Q611" s="30">
        <f t="shared" si="584"/>
        <v>7420</v>
      </c>
      <c r="R611" s="30">
        <f t="shared" si="585"/>
        <v>2093.5</v>
      </c>
      <c r="S611" s="30">
        <f t="shared" si="586"/>
        <v>5351.5</v>
      </c>
      <c r="T611" s="30">
        <f t="shared" si="587"/>
        <v>32906.5</v>
      </c>
    </row>
    <row r="612" spans="1:20" s="32" customFormat="1" ht="60" customHeight="1" x14ac:dyDescent="0.2">
      <c r="A612" s="69" t="s">
        <v>1241</v>
      </c>
      <c r="B612" s="26" t="s">
        <v>629</v>
      </c>
      <c r="C612" s="27" t="s">
        <v>311</v>
      </c>
      <c r="D612" s="28" t="s">
        <v>483</v>
      </c>
      <c r="E612" s="27" t="s">
        <v>729</v>
      </c>
      <c r="F612" s="29" t="s">
        <v>760</v>
      </c>
      <c r="G612" s="30">
        <v>30000</v>
      </c>
      <c r="H612" s="31"/>
      <c r="I612" s="30">
        <v>25</v>
      </c>
      <c r="J612" s="38"/>
      <c r="K612" s="30">
        <f t="shared" si="580"/>
        <v>861</v>
      </c>
      <c r="L612" s="30">
        <f t="shared" si="581"/>
        <v>2130</v>
      </c>
      <c r="M612" s="30">
        <f t="shared" si="582"/>
        <v>330.00000000000006</v>
      </c>
      <c r="N612" s="30">
        <f t="shared" si="561"/>
        <v>912</v>
      </c>
      <c r="O612" s="30">
        <f t="shared" si="583"/>
        <v>2127</v>
      </c>
      <c r="P612" s="30"/>
      <c r="Q612" s="30">
        <f t="shared" si="584"/>
        <v>6360</v>
      </c>
      <c r="R612" s="30">
        <f t="shared" si="585"/>
        <v>1798</v>
      </c>
      <c r="S612" s="30">
        <f t="shared" si="586"/>
        <v>4587</v>
      </c>
      <c r="T612" s="30">
        <f t="shared" si="587"/>
        <v>28202</v>
      </c>
    </row>
    <row r="613" spans="1:20" s="32" customFormat="1" ht="60" customHeight="1" x14ac:dyDescent="0.2">
      <c r="A613" s="69" t="s">
        <v>1242</v>
      </c>
      <c r="B613" s="26" t="s">
        <v>724</v>
      </c>
      <c r="C613" s="27" t="s">
        <v>311</v>
      </c>
      <c r="D613" s="28" t="s">
        <v>483</v>
      </c>
      <c r="E613" s="27" t="s">
        <v>730</v>
      </c>
      <c r="F613" s="29" t="s">
        <v>760</v>
      </c>
      <c r="G613" s="30">
        <v>35000</v>
      </c>
      <c r="H613" s="31"/>
      <c r="I613" s="30">
        <v>25</v>
      </c>
      <c r="J613" s="38"/>
      <c r="K613" s="30">
        <f t="shared" si="580"/>
        <v>1004.5</v>
      </c>
      <c r="L613" s="30">
        <f t="shared" si="581"/>
        <v>2485</v>
      </c>
      <c r="M613" s="30">
        <f t="shared" si="582"/>
        <v>385.00000000000006</v>
      </c>
      <c r="N613" s="30">
        <f t="shared" si="561"/>
        <v>1064</v>
      </c>
      <c r="O613" s="30">
        <f t="shared" si="583"/>
        <v>2481.5</v>
      </c>
      <c r="P613" s="30"/>
      <c r="Q613" s="30">
        <f t="shared" si="584"/>
        <v>7420</v>
      </c>
      <c r="R613" s="30">
        <f t="shared" si="585"/>
        <v>2093.5</v>
      </c>
      <c r="S613" s="30">
        <f t="shared" si="586"/>
        <v>5351.5</v>
      </c>
      <c r="T613" s="30">
        <f t="shared" si="587"/>
        <v>32906.5</v>
      </c>
    </row>
    <row r="614" spans="1:20" s="32" customFormat="1" ht="60" customHeight="1" x14ac:dyDescent="0.2">
      <c r="A614" s="69" t="s">
        <v>1243</v>
      </c>
      <c r="B614" s="26" t="s">
        <v>481</v>
      </c>
      <c r="C614" s="27" t="s">
        <v>480</v>
      </c>
      <c r="D614" s="28" t="s">
        <v>10</v>
      </c>
      <c r="E614" s="27" t="s">
        <v>729</v>
      </c>
      <c r="F614" s="29" t="s">
        <v>760</v>
      </c>
      <c r="G614" s="30">
        <v>11022</v>
      </c>
      <c r="H614" s="31"/>
      <c r="I614" s="30">
        <v>25</v>
      </c>
      <c r="J614" s="38"/>
      <c r="K614" s="30">
        <f t="shared" si="580"/>
        <v>316.33139999999997</v>
      </c>
      <c r="L614" s="30">
        <f t="shared" si="581"/>
        <v>782.5619999999999</v>
      </c>
      <c r="M614" s="30">
        <f t="shared" si="582"/>
        <v>121.24200000000002</v>
      </c>
      <c r="N614" s="30">
        <f t="shared" si="561"/>
        <v>335.06880000000001</v>
      </c>
      <c r="O614" s="30">
        <f t="shared" si="583"/>
        <v>781.45980000000009</v>
      </c>
      <c r="P614" s="30"/>
      <c r="Q614" s="30">
        <f t="shared" si="584"/>
        <v>2336.6639999999998</v>
      </c>
      <c r="R614" s="30">
        <f t="shared" si="585"/>
        <v>676.40020000000004</v>
      </c>
      <c r="S614" s="30">
        <f t="shared" si="586"/>
        <v>1685.2637999999999</v>
      </c>
      <c r="T614" s="30">
        <f t="shared" si="587"/>
        <v>10345.5998</v>
      </c>
    </row>
    <row r="615" spans="1:20" s="32" customFormat="1" ht="60" customHeight="1" x14ac:dyDescent="0.2">
      <c r="A615" s="69" t="s">
        <v>1376</v>
      </c>
      <c r="B615" s="26" t="s">
        <v>479</v>
      </c>
      <c r="C615" s="27" t="s">
        <v>480</v>
      </c>
      <c r="D615" s="28" t="s">
        <v>356</v>
      </c>
      <c r="E615" s="27" t="s">
        <v>729</v>
      </c>
      <c r="F615" s="29" t="s">
        <v>760</v>
      </c>
      <c r="G615" s="30">
        <v>30000</v>
      </c>
      <c r="H615" s="31"/>
      <c r="I615" s="30">
        <v>25</v>
      </c>
      <c r="J615" s="38">
        <v>650</v>
      </c>
      <c r="K615" s="30">
        <f t="shared" si="580"/>
        <v>861</v>
      </c>
      <c r="L615" s="30">
        <f t="shared" si="581"/>
        <v>2130</v>
      </c>
      <c r="M615" s="30">
        <f t="shared" si="582"/>
        <v>330.00000000000006</v>
      </c>
      <c r="N615" s="30">
        <f t="shared" si="561"/>
        <v>912</v>
      </c>
      <c r="O615" s="30">
        <f t="shared" si="583"/>
        <v>2127</v>
      </c>
      <c r="P615" s="30"/>
      <c r="Q615" s="30">
        <f t="shared" si="584"/>
        <v>6360</v>
      </c>
      <c r="R615" s="30">
        <f t="shared" si="585"/>
        <v>2448</v>
      </c>
      <c r="S615" s="30">
        <f t="shared" si="586"/>
        <v>4587</v>
      </c>
      <c r="T615" s="30">
        <f t="shared" si="587"/>
        <v>27552</v>
      </c>
    </row>
    <row r="616" spans="1:20" s="32" customFormat="1" ht="60" customHeight="1" x14ac:dyDescent="0.2">
      <c r="A616" s="69" t="s">
        <v>1395</v>
      </c>
      <c r="B616" s="26" t="s">
        <v>492</v>
      </c>
      <c r="C616" s="27" t="s">
        <v>312</v>
      </c>
      <c r="D616" s="28" t="s">
        <v>4</v>
      </c>
      <c r="E616" s="27" t="s">
        <v>729</v>
      </c>
      <c r="F616" s="29" t="s">
        <v>760</v>
      </c>
      <c r="G616" s="30">
        <v>13200</v>
      </c>
      <c r="H616" s="31"/>
      <c r="I616" s="30">
        <v>25</v>
      </c>
      <c r="J616" s="38"/>
      <c r="K616" s="30">
        <f t="shared" si="580"/>
        <v>378.84</v>
      </c>
      <c r="L616" s="30">
        <f t="shared" si="581"/>
        <v>937.19999999999993</v>
      </c>
      <c r="M616" s="30">
        <f t="shared" si="582"/>
        <v>145.20000000000002</v>
      </c>
      <c r="N616" s="30">
        <f t="shared" si="561"/>
        <v>401.28</v>
      </c>
      <c r="O616" s="30">
        <f t="shared" si="583"/>
        <v>935.88000000000011</v>
      </c>
      <c r="P616" s="30"/>
      <c r="Q616" s="30">
        <f t="shared" si="584"/>
        <v>2798.4</v>
      </c>
      <c r="R616" s="30">
        <f t="shared" si="585"/>
        <v>805.11999999999989</v>
      </c>
      <c r="S616" s="30">
        <f t="shared" si="586"/>
        <v>2018.28</v>
      </c>
      <c r="T616" s="30">
        <f t="shared" si="587"/>
        <v>12394.880000000001</v>
      </c>
    </row>
    <row r="617" spans="1:20" s="32" customFormat="1" ht="60" customHeight="1" x14ac:dyDescent="0.2">
      <c r="A617" s="69" t="s">
        <v>1396</v>
      </c>
      <c r="B617" s="26" t="s">
        <v>675</v>
      </c>
      <c r="C617" s="27" t="s">
        <v>674</v>
      </c>
      <c r="D617" s="28" t="s">
        <v>345</v>
      </c>
      <c r="E617" s="27" t="s">
        <v>729</v>
      </c>
      <c r="F617" s="29" t="s">
        <v>760</v>
      </c>
      <c r="G617" s="30">
        <v>31600</v>
      </c>
      <c r="H617" s="31"/>
      <c r="I617" s="30">
        <v>25</v>
      </c>
      <c r="J617" s="38"/>
      <c r="K617" s="30">
        <f t="shared" si="580"/>
        <v>906.92</v>
      </c>
      <c r="L617" s="30">
        <f t="shared" si="581"/>
        <v>2243.6</v>
      </c>
      <c r="M617" s="30">
        <f t="shared" si="582"/>
        <v>347.6</v>
      </c>
      <c r="N617" s="30">
        <f t="shared" si="561"/>
        <v>960.64</v>
      </c>
      <c r="O617" s="30">
        <f t="shared" si="583"/>
        <v>2240.44</v>
      </c>
      <c r="P617" s="30"/>
      <c r="Q617" s="30">
        <f t="shared" si="584"/>
        <v>6699.2000000000007</v>
      </c>
      <c r="R617" s="30">
        <f t="shared" si="585"/>
        <v>1892.56</v>
      </c>
      <c r="S617" s="30">
        <f t="shared" si="586"/>
        <v>4831.6399999999994</v>
      </c>
      <c r="T617" s="30">
        <f t="shared" si="587"/>
        <v>29707.439999999999</v>
      </c>
    </row>
    <row r="618" spans="1:20" s="32" customFormat="1" ht="60" customHeight="1" x14ac:dyDescent="0.2">
      <c r="A618" s="69" t="s">
        <v>1397</v>
      </c>
      <c r="B618" s="26" t="s">
        <v>461</v>
      </c>
      <c r="C618" s="27" t="s">
        <v>381</v>
      </c>
      <c r="D618" s="28" t="s">
        <v>452</v>
      </c>
      <c r="E618" s="27" t="s">
        <v>730</v>
      </c>
      <c r="F618" s="29" t="s">
        <v>760</v>
      </c>
      <c r="G618" s="30">
        <v>20000</v>
      </c>
      <c r="H618" s="31"/>
      <c r="I618" s="30">
        <v>25</v>
      </c>
      <c r="J618" s="38">
        <v>1000</v>
      </c>
      <c r="K618" s="30">
        <f t="shared" si="580"/>
        <v>574</v>
      </c>
      <c r="L618" s="30">
        <f t="shared" si="581"/>
        <v>1419.9999999999998</v>
      </c>
      <c r="M618" s="30">
        <f t="shared" si="582"/>
        <v>220.00000000000003</v>
      </c>
      <c r="N618" s="30">
        <f t="shared" si="561"/>
        <v>608</v>
      </c>
      <c r="O618" s="30">
        <f t="shared" si="583"/>
        <v>1418</v>
      </c>
      <c r="P618" s="30"/>
      <c r="Q618" s="30">
        <f t="shared" si="584"/>
        <v>4240</v>
      </c>
      <c r="R618" s="30">
        <f t="shared" si="585"/>
        <v>2207</v>
      </c>
      <c r="S618" s="30">
        <f t="shared" si="586"/>
        <v>3058</v>
      </c>
      <c r="T618" s="30">
        <f t="shared" si="587"/>
        <v>17793</v>
      </c>
    </row>
    <row r="619" spans="1:20" s="32" customFormat="1" ht="60" customHeight="1" x14ac:dyDescent="0.2">
      <c r="A619" s="69" t="s">
        <v>1398</v>
      </c>
      <c r="B619" s="26" t="s">
        <v>472</v>
      </c>
      <c r="C619" s="27" t="s">
        <v>381</v>
      </c>
      <c r="D619" s="28" t="s">
        <v>345</v>
      </c>
      <c r="E619" s="27" t="s">
        <v>730</v>
      </c>
      <c r="F619" s="29" t="s">
        <v>760</v>
      </c>
      <c r="G619" s="30">
        <v>42500</v>
      </c>
      <c r="H619" s="31">
        <v>795.49</v>
      </c>
      <c r="I619" s="30">
        <v>25</v>
      </c>
      <c r="J619" s="38">
        <v>5000</v>
      </c>
      <c r="K619" s="30">
        <f t="shared" si="580"/>
        <v>1219.75</v>
      </c>
      <c r="L619" s="30">
        <f t="shared" si="581"/>
        <v>3017.4999999999995</v>
      </c>
      <c r="M619" s="30">
        <f t="shared" si="582"/>
        <v>467.50000000000006</v>
      </c>
      <c r="N619" s="30">
        <f t="shared" si="561"/>
        <v>1292</v>
      </c>
      <c r="O619" s="30">
        <f t="shared" si="583"/>
        <v>3013.25</v>
      </c>
      <c r="P619" s="30"/>
      <c r="Q619" s="30">
        <f t="shared" si="584"/>
        <v>9010</v>
      </c>
      <c r="R619" s="30">
        <f t="shared" si="585"/>
        <v>8332.24</v>
      </c>
      <c r="S619" s="30">
        <f t="shared" si="586"/>
        <v>6498.25</v>
      </c>
      <c r="T619" s="30">
        <f t="shared" si="587"/>
        <v>34167.760000000002</v>
      </c>
    </row>
    <row r="620" spans="1:20" s="32" customFormat="1" ht="60" customHeight="1" x14ac:dyDescent="0.2">
      <c r="A620" s="69" t="s">
        <v>1425</v>
      </c>
      <c r="B620" s="26" t="s">
        <v>543</v>
      </c>
      <c r="C620" s="27" t="s">
        <v>770</v>
      </c>
      <c r="D620" s="28" t="s">
        <v>10</v>
      </c>
      <c r="E620" s="27" t="s">
        <v>729</v>
      </c>
      <c r="F620" s="29" t="s">
        <v>760</v>
      </c>
      <c r="G620" s="30">
        <v>11011</v>
      </c>
      <c r="H620" s="31"/>
      <c r="I620" s="30">
        <v>25</v>
      </c>
      <c r="J620" s="38">
        <v>1000</v>
      </c>
      <c r="K620" s="30">
        <f t="shared" si="580"/>
        <v>316.01569999999998</v>
      </c>
      <c r="L620" s="30">
        <f t="shared" si="581"/>
        <v>781.78099999999995</v>
      </c>
      <c r="M620" s="30">
        <f t="shared" si="582"/>
        <v>121.12100000000001</v>
      </c>
      <c r="N620" s="30">
        <f t="shared" si="561"/>
        <v>334.73439999999999</v>
      </c>
      <c r="O620" s="30">
        <f t="shared" si="583"/>
        <v>780.67990000000009</v>
      </c>
      <c r="P620" s="30"/>
      <c r="Q620" s="30">
        <f t="shared" si="584"/>
        <v>2334.3320000000003</v>
      </c>
      <c r="R620" s="30">
        <f t="shared" si="585"/>
        <v>1675.7501</v>
      </c>
      <c r="S620" s="30">
        <f t="shared" si="586"/>
        <v>1683.5819000000001</v>
      </c>
      <c r="T620" s="30">
        <f t="shared" si="587"/>
        <v>9335.2499000000007</v>
      </c>
    </row>
    <row r="621" spans="1:20" s="32" customFormat="1" ht="60" customHeight="1" x14ac:dyDescent="0.2">
      <c r="A621" s="69" t="s">
        <v>1426</v>
      </c>
      <c r="B621" s="26" t="s">
        <v>596</v>
      </c>
      <c r="C621" s="27" t="s">
        <v>770</v>
      </c>
      <c r="D621" s="28" t="s">
        <v>4</v>
      </c>
      <c r="E621" s="27" t="s">
        <v>730</v>
      </c>
      <c r="F621" s="29" t="s">
        <v>760</v>
      </c>
      <c r="G621" s="30">
        <v>15400</v>
      </c>
      <c r="H621" s="31"/>
      <c r="I621" s="30">
        <v>25</v>
      </c>
      <c r="J621" s="38"/>
      <c r="K621" s="30">
        <f t="shared" si="580"/>
        <v>441.98</v>
      </c>
      <c r="L621" s="30">
        <f t="shared" si="581"/>
        <v>1093.3999999999999</v>
      </c>
      <c r="M621" s="30">
        <f t="shared" si="582"/>
        <v>169.4</v>
      </c>
      <c r="N621" s="30">
        <f t="shared" si="561"/>
        <v>468.16</v>
      </c>
      <c r="O621" s="30">
        <f t="shared" si="583"/>
        <v>1091.8600000000001</v>
      </c>
      <c r="P621" s="30"/>
      <c r="Q621" s="30">
        <f t="shared" si="584"/>
        <v>3264.8</v>
      </c>
      <c r="R621" s="30">
        <f t="shared" si="585"/>
        <v>935.1400000000001</v>
      </c>
      <c r="S621" s="30">
        <f t="shared" si="586"/>
        <v>2354.66</v>
      </c>
      <c r="T621" s="30">
        <f t="shared" si="587"/>
        <v>14464.86</v>
      </c>
    </row>
    <row r="622" spans="1:20" s="32" customFormat="1" ht="60" customHeight="1" x14ac:dyDescent="0.2">
      <c r="A622" s="69" t="s">
        <v>1427</v>
      </c>
      <c r="B622" s="26" t="s">
        <v>576</v>
      </c>
      <c r="C622" s="27" t="s">
        <v>771</v>
      </c>
      <c r="D622" s="28" t="s">
        <v>345</v>
      </c>
      <c r="E622" s="27" t="s">
        <v>729</v>
      </c>
      <c r="F622" s="29" t="s">
        <v>760</v>
      </c>
      <c r="G622" s="30">
        <v>42500</v>
      </c>
      <c r="H622" s="31">
        <v>795.49</v>
      </c>
      <c r="I622" s="30">
        <v>25</v>
      </c>
      <c r="J622" s="38"/>
      <c r="K622" s="30">
        <f t="shared" si="580"/>
        <v>1219.75</v>
      </c>
      <c r="L622" s="30">
        <f t="shared" si="581"/>
        <v>3017.4999999999995</v>
      </c>
      <c r="M622" s="30">
        <f t="shared" si="582"/>
        <v>467.50000000000006</v>
      </c>
      <c r="N622" s="30">
        <f t="shared" si="561"/>
        <v>1292</v>
      </c>
      <c r="O622" s="30">
        <f t="shared" si="583"/>
        <v>3013.25</v>
      </c>
      <c r="P622" s="30"/>
      <c r="Q622" s="30">
        <f t="shared" si="584"/>
        <v>9010</v>
      </c>
      <c r="R622" s="30">
        <f t="shared" si="585"/>
        <v>3332.24</v>
      </c>
      <c r="S622" s="30">
        <f t="shared" si="586"/>
        <v>6498.25</v>
      </c>
      <c r="T622" s="30">
        <f t="shared" si="587"/>
        <v>39167.760000000002</v>
      </c>
    </row>
    <row r="623" spans="1:20" s="32" customFormat="1" ht="60" customHeight="1" x14ac:dyDescent="0.2">
      <c r="A623" s="69" t="s">
        <v>1428</v>
      </c>
      <c r="B623" s="26" t="s">
        <v>575</v>
      </c>
      <c r="C623" s="27" t="s">
        <v>771</v>
      </c>
      <c r="D623" s="28" t="s">
        <v>4</v>
      </c>
      <c r="E623" s="27" t="s">
        <v>729</v>
      </c>
      <c r="F623" s="29" t="s">
        <v>760</v>
      </c>
      <c r="G623" s="30">
        <v>25000</v>
      </c>
      <c r="H623" s="31"/>
      <c r="I623" s="30">
        <v>25</v>
      </c>
      <c r="J623" s="38"/>
      <c r="K623" s="30">
        <f t="shared" si="580"/>
        <v>717.5</v>
      </c>
      <c r="L623" s="30">
        <f t="shared" si="581"/>
        <v>1774.9999999999998</v>
      </c>
      <c r="M623" s="30">
        <f t="shared" si="582"/>
        <v>275</v>
      </c>
      <c r="N623" s="30">
        <f t="shared" si="561"/>
        <v>760</v>
      </c>
      <c r="O623" s="30">
        <f t="shared" si="583"/>
        <v>1772.5000000000002</v>
      </c>
      <c r="P623" s="30"/>
      <c r="Q623" s="30">
        <f t="shared" si="584"/>
        <v>5300</v>
      </c>
      <c r="R623" s="30">
        <f t="shared" si="585"/>
        <v>1502.5</v>
      </c>
      <c r="S623" s="30">
        <f t="shared" si="586"/>
        <v>3822.5</v>
      </c>
      <c r="T623" s="30">
        <f t="shared" si="587"/>
        <v>23497.5</v>
      </c>
    </row>
    <row r="624" spans="1:20" s="32" customFormat="1" ht="60" customHeight="1" x14ac:dyDescent="0.2">
      <c r="A624" s="69" t="s">
        <v>1429</v>
      </c>
      <c r="B624" s="26" t="s">
        <v>477</v>
      </c>
      <c r="C624" s="27" t="s">
        <v>1230</v>
      </c>
      <c r="D624" s="28" t="s">
        <v>356</v>
      </c>
      <c r="E624" s="27" t="s">
        <v>729</v>
      </c>
      <c r="F624" s="29" t="s">
        <v>760</v>
      </c>
      <c r="G624" s="30">
        <v>42000</v>
      </c>
      <c r="H624" s="31">
        <v>724.92</v>
      </c>
      <c r="I624" s="30">
        <v>25</v>
      </c>
      <c r="J624" s="38">
        <v>1000</v>
      </c>
      <c r="K624" s="30">
        <f t="shared" si="580"/>
        <v>1205.4000000000001</v>
      </c>
      <c r="L624" s="30">
        <f t="shared" si="581"/>
        <v>2981.9999999999995</v>
      </c>
      <c r="M624" s="30">
        <f t="shared" si="582"/>
        <v>462.00000000000006</v>
      </c>
      <c r="N624" s="30">
        <f t="shared" si="561"/>
        <v>1276.8</v>
      </c>
      <c r="O624" s="30">
        <f t="shared" si="583"/>
        <v>2977.8</v>
      </c>
      <c r="P624" s="30"/>
      <c r="Q624" s="30">
        <f t="shared" si="584"/>
        <v>8904</v>
      </c>
      <c r="R624" s="30">
        <f t="shared" si="585"/>
        <v>4232.12</v>
      </c>
      <c r="S624" s="30">
        <f t="shared" si="586"/>
        <v>6421.7999999999993</v>
      </c>
      <c r="T624" s="30">
        <f t="shared" si="587"/>
        <v>37767.879999999997</v>
      </c>
    </row>
    <row r="625" spans="1:20" s="32" customFormat="1" ht="60" customHeight="1" x14ac:dyDescent="0.2">
      <c r="A625" s="69" t="s">
        <v>1430</v>
      </c>
      <c r="B625" s="26" t="s">
        <v>549</v>
      </c>
      <c r="C625" s="27" t="s">
        <v>772</v>
      </c>
      <c r="D625" s="28" t="s">
        <v>462</v>
      </c>
      <c r="E625" s="27" t="s">
        <v>729</v>
      </c>
      <c r="F625" s="29" t="s">
        <v>760</v>
      </c>
      <c r="G625" s="30">
        <v>51000</v>
      </c>
      <c r="H625" s="31">
        <v>1995.14</v>
      </c>
      <c r="I625" s="30">
        <v>25</v>
      </c>
      <c r="J625" s="38"/>
      <c r="K625" s="30">
        <f t="shared" si="580"/>
        <v>1463.7</v>
      </c>
      <c r="L625" s="30">
        <f t="shared" si="581"/>
        <v>3620.9999999999995</v>
      </c>
      <c r="M625" s="30">
        <f t="shared" si="582"/>
        <v>561</v>
      </c>
      <c r="N625" s="30">
        <f t="shared" si="561"/>
        <v>1550.4</v>
      </c>
      <c r="O625" s="30">
        <f t="shared" si="583"/>
        <v>3615.9</v>
      </c>
      <c r="P625" s="30"/>
      <c r="Q625" s="30">
        <f t="shared" si="584"/>
        <v>10812</v>
      </c>
      <c r="R625" s="30">
        <f t="shared" si="585"/>
        <v>5034.24</v>
      </c>
      <c r="S625" s="30">
        <f t="shared" si="586"/>
        <v>7797.9</v>
      </c>
      <c r="T625" s="30">
        <f t="shared" si="587"/>
        <v>45965.760000000002</v>
      </c>
    </row>
    <row r="626" spans="1:20" s="32" customFormat="1" ht="60" customHeight="1" x14ac:dyDescent="0.2">
      <c r="A626" s="69" t="s">
        <v>1431</v>
      </c>
      <c r="B626" s="26" t="s">
        <v>567</v>
      </c>
      <c r="C626" s="27" t="s">
        <v>772</v>
      </c>
      <c r="D626" s="28" t="s">
        <v>350</v>
      </c>
      <c r="E626" s="27" t="s">
        <v>730</v>
      </c>
      <c r="F626" s="29" t="s">
        <v>760</v>
      </c>
      <c r="G626" s="30">
        <v>14850</v>
      </c>
      <c r="H626" s="31"/>
      <c r="I626" s="30">
        <v>25</v>
      </c>
      <c r="J626" s="38"/>
      <c r="K626" s="30">
        <f t="shared" si="580"/>
        <v>426.19499999999999</v>
      </c>
      <c r="L626" s="30">
        <f t="shared" si="581"/>
        <v>1054.3499999999999</v>
      </c>
      <c r="M626" s="30">
        <f t="shared" si="582"/>
        <v>163.35000000000002</v>
      </c>
      <c r="N626" s="30">
        <f t="shared" si="561"/>
        <v>451.44</v>
      </c>
      <c r="O626" s="30">
        <f t="shared" si="583"/>
        <v>1052.865</v>
      </c>
      <c r="P626" s="30"/>
      <c r="Q626" s="30">
        <f t="shared" si="584"/>
        <v>3148.2</v>
      </c>
      <c r="R626" s="30">
        <f t="shared" si="585"/>
        <v>902.63499999999999</v>
      </c>
      <c r="S626" s="30">
        <f t="shared" si="586"/>
        <v>2270.5649999999996</v>
      </c>
      <c r="T626" s="30">
        <f t="shared" si="587"/>
        <v>13947.365</v>
      </c>
    </row>
    <row r="627" spans="1:20" s="32" customFormat="1" ht="60" customHeight="1" x14ac:dyDescent="0.2">
      <c r="A627" s="69" t="s">
        <v>1432</v>
      </c>
      <c r="B627" s="26" t="s">
        <v>600</v>
      </c>
      <c r="C627" s="27" t="s">
        <v>772</v>
      </c>
      <c r="D627" s="28" t="s">
        <v>4</v>
      </c>
      <c r="E627" s="27" t="s">
        <v>729</v>
      </c>
      <c r="F627" s="29" t="s">
        <v>760</v>
      </c>
      <c r="G627" s="30">
        <v>16170</v>
      </c>
      <c r="H627" s="31"/>
      <c r="I627" s="30">
        <v>25</v>
      </c>
      <c r="J627" s="38"/>
      <c r="K627" s="30">
        <f t="shared" si="580"/>
        <v>464.07900000000001</v>
      </c>
      <c r="L627" s="30">
        <f t="shared" si="581"/>
        <v>1148.07</v>
      </c>
      <c r="M627" s="30">
        <f t="shared" si="582"/>
        <v>177.87</v>
      </c>
      <c r="N627" s="30">
        <f t="shared" si="561"/>
        <v>491.56799999999998</v>
      </c>
      <c r="O627" s="30">
        <f t="shared" si="583"/>
        <v>1146.453</v>
      </c>
      <c r="P627" s="30"/>
      <c r="Q627" s="30">
        <f t="shared" si="584"/>
        <v>3428.0399999999995</v>
      </c>
      <c r="R627" s="30">
        <f t="shared" si="585"/>
        <v>980.64699999999993</v>
      </c>
      <c r="S627" s="30">
        <f t="shared" si="586"/>
        <v>2472.393</v>
      </c>
      <c r="T627" s="30">
        <f t="shared" si="587"/>
        <v>15189.352999999999</v>
      </c>
    </row>
    <row r="628" spans="1:20" s="32" customFormat="1" ht="60" customHeight="1" x14ac:dyDescent="0.2">
      <c r="A628" s="69" t="s">
        <v>1433</v>
      </c>
      <c r="B628" s="26" t="s">
        <v>603</v>
      </c>
      <c r="C628" s="27" t="s">
        <v>772</v>
      </c>
      <c r="D628" s="28" t="s">
        <v>483</v>
      </c>
      <c r="E628" s="27" t="s">
        <v>730</v>
      </c>
      <c r="F628" s="29" t="s">
        <v>760</v>
      </c>
      <c r="G628" s="30">
        <v>13860</v>
      </c>
      <c r="H628" s="31"/>
      <c r="I628" s="30">
        <v>25</v>
      </c>
      <c r="J628" s="38">
        <v>2000</v>
      </c>
      <c r="K628" s="30">
        <f t="shared" si="580"/>
        <v>397.78199999999998</v>
      </c>
      <c r="L628" s="30">
        <f t="shared" si="581"/>
        <v>984.06</v>
      </c>
      <c r="M628" s="30">
        <f t="shared" si="582"/>
        <v>152.46</v>
      </c>
      <c r="N628" s="30">
        <f t="shared" si="561"/>
        <v>421.34399999999999</v>
      </c>
      <c r="O628" s="30">
        <f t="shared" si="583"/>
        <v>982.67400000000009</v>
      </c>
      <c r="P628" s="30"/>
      <c r="Q628" s="30">
        <f t="shared" si="584"/>
        <v>2938.32</v>
      </c>
      <c r="R628" s="30">
        <f t="shared" si="585"/>
        <v>2844.1260000000002</v>
      </c>
      <c r="S628" s="30">
        <f t="shared" si="586"/>
        <v>2119.194</v>
      </c>
      <c r="T628" s="30">
        <f t="shared" si="587"/>
        <v>11015.874</v>
      </c>
    </row>
    <row r="629" spans="1:20" s="32" customFormat="1" ht="60" customHeight="1" x14ac:dyDescent="0.2">
      <c r="A629" s="69" t="s">
        <v>1434</v>
      </c>
      <c r="B629" s="26" t="s">
        <v>1314</v>
      </c>
      <c r="C629" s="27" t="s">
        <v>772</v>
      </c>
      <c r="D629" s="28" t="s">
        <v>483</v>
      </c>
      <c r="E629" s="27" t="s">
        <v>730</v>
      </c>
      <c r="F629" s="29" t="s">
        <v>760</v>
      </c>
      <c r="G629" s="30">
        <v>18000</v>
      </c>
      <c r="H629" s="31"/>
      <c r="I629" s="30">
        <v>25</v>
      </c>
      <c r="J629" s="38"/>
      <c r="K629" s="30">
        <f t="shared" ref="K629:K630" si="588">+G629*2.87%</f>
        <v>516.6</v>
      </c>
      <c r="L629" s="30">
        <f t="shared" ref="L629:L630" si="589">+G629*7.1%</f>
        <v>1277.9999999999998</v>
      </c>
      <c r="M629" s="30">
        <f t="shared" ref="M629:M630" si="590">+G629*1.1%</f>
        <v>198.00000000000003</v>
      </c>
      <c r="N629" s="30">
        <f t="shared" ref="N629:N630" si="591">+G629*3.04%</f>
        <v>547.20000000000005</v>
      </c>
      <c r="O629" s="30">
        <f t="shared" ref="O629:O630" si="592">+G629*7.09%</f>
        <v>1276.2</v>
      </c>
      <c r="P629" s="30"/>
      <c r="Q629" s="30">
        <f t="shared" ref="Q629:Q630" si="593">+K629+L629+M629+N629+O629+P629</f>
        <v>3816</v>
      </c>
      <c r="R629" s="30">
        <f t="shared" ref="R629:R630" si="594">+K629+H629+N629+P629+I629+J629</f>
        <v>1088.8000000000002</v>
      </c>
      <c r="S629" s="30">
        <f t="shared" ref="S629:S630" si="595">+L629+M629+O629</f>
        <v>2752.2</v>
      </c>
      <c r="T629" s="30">
        <f t="shared" ref="T629:T630" si="596">+G629-R629</f>
        <v>16911.2</v>
      </c>
    </row>
    <row r="630" spans="1:20" s="32" customFormat="1" ht="60" customHeight="1" x14ac:dyDescent="0.2">
      <c r="A630" s="69" t="s">
        <v>1435</v>
      </c>
      <c r="B630" s="26" t="s">
        <v>1400</v>
      </c>
      <c r="C630" s="27" t="s">
        <v>772</v>
      </c>
      <c r="D630" s="28" t="s">
        <v>10</v>
      </c>
      <c r="E630" s="27" t="s">
        <v>729</v>
      </c>
      <c r="F630" s="29" t="s">
        <v>760</v>
      </c>
      <c r="G630" s="30">
        <v>13200</v>
      </c>
      <c r="H630" s="31"/>
      <c r="I630" s="30">
        <v>25</v>
      </c>
      <c r="J630" s="38"/>
      <c r="K630" s="30">
        <f t="shared" si="588"/>
        <v>378.84</v>
      </c>
      <c r="L630" s="30">
        <f t="shared" si="589"/>
        <v>937.19999999999993</v>
      </c>
      <c r="M630" s="30">
        <f t="shared" si="590"/>
        <v>145.20000000000002</v>
      </c>
      <c r="N630" s="30">
        <f t="shared" si="591"/>
        <v>401.28</v>
      </c>
      <c r="O630" s="30">
        <f t="shared" si="592"/>
        <v>935.88000000000011</v>
      </c>
      <c r="P630" s="30"/>
      <c r="Q630" s="30">
        <f t="shared" si="593"/>
        <v>2798.4</v>
      </c>
      <c r="R630" s="30">
        <f t="shared" si="594"/>
        <v>805.11999999999989</v>
      </c>
      <c r="S630" s="30">
        <f t="shared" si="595"/>
        <v>2018.28</v>
      </c>
      <c r="T630" s="30">
        <f t="shared" si="596"/>
        <v>12394.880000000001</v>
      </c>
    </row>
    <row r="631" spans="1:20" s="32" customFormat="1" ht="60" customHeight="1" x14ac:dyDescent="0.2">
      <c r="A631" s="69" t="s">
        <v>1446</v>
      </c>
      <c r="B631" s="26" t="s">
        <v>455</v>
      </c>
      <c r="C631" s="27" t="s">
        <v>773</v>
      </c>
      <c r="D631" s="28" t="s">
        <v>483</v>
      </c>
      <c r="E631" s="27" t="s">
        <v>730</v>
      </c>
      <c r="F631" s="29" t="s">
        <v>760</v>
      </c>
      <c r="G631" s="30">
        <v>18000</v>
      </c>
      <c r="H631" s="31"/>
      <c r="I631" s="30">
        <v>25</v>
      </c>
      <c r="J631" s="38"/>
      <c r="K631" s="30">
        <f t="shared" si="580"/>
        <v>516.6</v>
      </c>
      <c r="L631" s="30">
        <f t="shared" si="581"/>
        <v>1277.9999999999998</v>
      </c>
      <c r="M631" s="30">
        <f t="shared" si="582"/>
        <v>198.00000000000003</v>
      </c>
      <c r="N631" s="30">
        <f t="shared" si="561"/>
        <v>547.20000000000005</v>
      </c>
      <c r="O631" s="30">
        <f t="shared" si="583"/>
        <v>1276.2</v>
      </c>
      <c r="P631" s="30"/>
      <c r="Q631" s="30">
        <f t="shared" si="584"/>
        <v>3816</v>
      </c>
      <c r="R631" s="30">
        <f t="shared" si="585"/>
        <v>1088.8000000000002</v>
      </c>
      <c r="S631" s="30">
        <f t="shared" si="586"/>
        <v>2752.2</v>
      </c>
      <c r="T631" s="30">
        <f t="shared" si="587"/>
        <v>16911.2</v>
      </c>
    </row>
    <row r="632" spans="1:20" s="32" customFormat="1" ht="60" customHeight="1" x14ac:dyDescent="0.2">
      <c r="A632" s="69" t="s">
        <v>1447</v>
      </c>
      <c r="B632" s="26" t="s">
        <v>457</v>
      </c>
      <c r="C632" s="27" t="s">
        <v>773</v>
      </c>
      <c r="D632" s="28" t="s">
        <v>483</v>
      </c>
      <c r="E632" s="27" t="s">
        <v>730</v>
      </c>
      <c r="F632" s="29" t="s">
        <v>760</v>
      </c>
      <c r="G632" s="30">
        <v>16632</v>
      </c>
      <c r="H632" s="31"/>
      <c r="I632" s="30">
        <v>25</v>
      </c>
      <c r="J632" s="38"/>
      <c r="K632" s="30">
        <f t="shared" si="580"/>
        <v>477.33839999999998</v>
      </c>
      <c r="L632" s="30">
        <f t="shared" si="581"/>
        <v>1180.8719999999998</v>
      </c>
      <c r="M632" s="30">
        <f t="shared" si="582"/>
        <v>182.95200000000003</v>
      </c>
      <c r="N632" s="30">
        <f t="shared" si="561"/>
        <v>505.61279999999999</v>
      </c>
      <c r="O632" s="30">
        <f t="shared" si="583"/>
        <v>1179.2088000000001</v>
      </c>
      <c r="P632" s="30"/>
      <c r="Q632" s="30">
        <f t="shared" si="584"/>
        <v>3525.9840000000004</v>
      </c>
      <c r="R632" s="30">
        <f t="shared" si="585"/>
        <v>1007.9512</v>
      </c>
      <c r="S632" s="30">
        <f t="shared" si="586"/>
        <v>2543.0328</v>
      </c>
      <c r="T632" s="30">
        <f t="shared" si="587"/>
        <v>15624.0488</v>
      </c>
    </row>
    <row r="633" spans="1:20" s="32" customFormat="1" ht="60" customHeight="1" x14ac:dyDescent="0.2">
      <c r="A633" s="69" t="s">
        <v>1448</v>
      </c>
      <c r="B633" s="26" t="s">
        <v>454</v>
      </c>
      <c r="C633" s="27" t="s">
        <v>773</v>
      </c>
      <c r="D633" s="28" t="s">
        <v>483</v>
      </c>
      <c r="E633" s="27" t="s">
        <v>729</v>
      </c>
      <c r="F633" s="29" t="s">
        <v>760</v>
      </c>
      <c r="G633" s="30">
        <v>17176.8</v>
      </c>
      <c r="H633" s="31"/>
      <c r="I633" s="30">
        <v>25</v>
      </c>
      <c r="J633" s="38"/>
      <c r="K633" s="30">
        <f t="shared" si="580"/>
        <v>492.97415999999998</v>
      </c>
      <c r="L633" s="30">
        <f t="shared" si="581"/>
        <v>1219.5527999999999</v>
      </c>
      <c r="M633" s="30">
        <f t="shared" si="582"/>
        <v>188.94480000000001</v>
      </c>
      <c r="N633" s="30">
        <f t="shared" si="561"/>
        <v>522.17471999999998</v>
      </c>
      <c r="O633" s="30">
        <f t="shared" si="583"/>
        <v>1217.83512</v>
      </c>
      <c r="P633" s="30"/>
      <c r="Q633" s="30">
        <f t="shared" si="584"/>
        <v>3641.4816000000001</v>
      </c>
      <c r="R633" s="30">
        <f t="shared" si="585"/>
        <v>1040.14888</v>
      </c>
      <c r="S633" s="30">
        <f t="shared" si="586"/>
        <v>2626.3327199999999</v>
      </c>
      <c r="T633" s="30">
        <f t="shared" si="587"/>
        <v>16136.651119999999</v>
      </c>
    </row>
    <row r="634" spans="1:20" s="32" customFormat="1" ht="60" customHeight="1" x14ac:dyDescent="0.2">
      <c r="A634" s="69" t="s">
        <v>1449</v>
      </c>
      <c r="B634" s="26" t="s">
        <v>458</v>
      </c>
      <c r="C634" s="27" t="s">
        <v>773</v>
      </c>
      <c r="D634" s="28" t="s">
        <v>483</v>
      </c>
      <c r="E634" s="27" t="s">
        <v>730</v>
      </c>
      <c r="F634" s="29" t="s">
        <v>760</v>
      </c>
      <c r="G634" s="30">
        <v>18230.57</v>
      </c>
      <c r="H634" s="31"/>
      <c r="I634" s="30">
        <v>25</v>
      </c>
      <c r="J634" s="38"/>
      <c r="K634" s="30">
        <f t="shared" si="580"/>
        <v>523.21735899999999</v>
      </c>
      <c r="L634" s="30">
        <f t="shared" si="581"/>
        <v>1294.3704699999998</v>
      </c>
      <c r="M634" s="30">
        <f t="shared" si="582"/>
        <v>200.53627000000003</v>
      </c>
      <c r="N634" s="30">
        <f t="shared" ref="N634:N643" si="597">+G634*3.04%</f>
        <v>554.20932800000003</v>
      </c>
      <c r="O634" s="30">
        <f t="shared" si="583"/>
        <v>1292.547413</v>
      </c>
      <c r="P634" s="30"/>
      <c r="Q634" s="30">
        <f t="shared" si="584"/>
        <v>3864.8808399999998</v>
      </c>
      <c r="R634" s="30">
        <f t="shared" si="585"/>
        <v>1102.4266870000001</v>
      </c>
      <c r="S634" s="30">
        <f t="shared" si="586"/>
        <v>2787.4541529999997</v>
      </c>
      <c r="T634" s="30">
        <f t="shared" si="587"/>
        <v>17128.143313</v>
      </c>
    </row>
    <row r="635" spans="1:20" s="32" customFormat="1" ht="60" customHeight="1" x14ac:dyDescent="0.2">
      <c r="A635" s="69" t="s">
        <v>1450</v>
      </c>
      <c r="B635" s="26" t="s">
        <v>449</v>
      </c>
      <c r="C635" s="27" t="s">
        <v>773</v>
      </c>
      <c r="D635" s="28" t="s">
        <v>450</v>
      </c>
      <c r="E635" s="27" t="s">
        <v>730</v>
      </c>
      <c r="F635" s="29" t="s">
        <v>760</v>
      </c>
      <c r="G635" s="30">
        <v>51000</v>
      </c>
      <c r="H635" s="31">
        <v>1995.14</v>
      </c>
      <c r="I635" s="30">
        <v>25</v>
      </c>
      <c r="J635" s="38">
        <v>2000</v>
      </c>
      <c r="K635" s="30">
        <f t="shared" si="580"/>
        <v>1463.7</v>
      </c>
      <c r="L635" s="30">
        <f t="shared" si="581"/>
        <v>3620.9999999999995</v>
      </c>
      <c r="M635" s="30">
        <f t="shared" si="582"/>
        <v>561</v>
      </c>
      <c r="N635" s="30">
        <f t="shared" si="597"/>
        <v>1550.4</v>
      </c>
      <c r="O635" s="30">
        <f t="shared" si="583"/>
        <v>3615.9</v>
      </c>
      <c r="P635" s="30"/>
      <c r="Q635" s="30">
        <f t="shared" si="584"/>
        <v>10812</v>
      </c>
      <c r="R635" s="30">
        <f t="shared" si="585"/>
        <v>7034.24</v>
      </c>
      <c r="S635" s="30">
        <f t="shared" si="586"/>
        <v>7797.9</v>
      </c>
      <c r="T635" s="30">
        <f t="shared" si="587"/>
        <v>43965.760000000002</v>
      </c>
    </row>
    <row r="636" spans="1:20" s="32" customFormat="1" ht="60" customHeight="1" x14ac:dyDescent="0.2">
      <c r="A636" s="69" t="s">
        <v>1451</v>
      </c>
      <c r="B636" s="26" t="s">
        <v>1294</v>
      </c>
      <c r="C636" s="27" t="s">
        <v>773</v>
      </c>
      <c r="D636" s="28" t="s">
        <v>483</v>
      </c>
      <c r="E636" s="27" t="s">
        <v>730</v>
      </c>
      <c r="F636" s="29" t="s">
        <v>760</v>
      </c>
      <c r="G636" s="30">
        <v>37183.03</v>
      </c>
      <c r="H636" s="31">
        <v>45.08</v>
      </c>
      <c r="I636" s="30">
        <v>25</v>
      </c>
      <c r="J636" s="38"/>
      <c r="K636" s="30">
        <f t="shared" ref="K636" si="598">+G636*2.87%</f>
        <v>1067.152961</v>
      </c>
      <c r="L636" s="30">
        <f t="shared" ref="L636" si="599">+G636*7.1%</f>
        <v>2639.9951299999998</v>
      </c>
      <c r="M636" s="30">
        <f t="shared" ref="M636" si="600">+G636*1.1%</f>
        <v>409.01333000000005</v>
      </c>
      <c r="N636" s="30">
        <f t="shared" ref="N636" si="601">+G636*3.04%</f>
        <v>1130.364112</v>
      </c>
      <c r="O636" s="30">
        <f t="shared" ref="O636" si="602">+G636*7.09%</f>
        <v>2636.2768270000001</v>
      </c>
      <c r="P636" s="30"/>
      <c r="Q636" s="30">
        <f t="shared" ref="Q636" si="603">+K636+L636+M636+N636+O636+P636</f>
        <v>7882.8023599999997</v>
      </c>
      <c r="R636" s="30">
        <f t="shared" ref="R636" si="604">+K636+H636+N636+P636+I636+J636</f>
        <v>2267.5970729999999</v>
      </c>
      <c r="S636" s="30">
        <f t="shared" ref="S636" si="605">+L636+M636+O636</f>
        <v>5685.2852870000006</v>
      </c>
      <c r="T636" s="30">
        <f t="shared" ref="T636" si="606">+G636-R636</f>
        <v>34915.432927000002</v>
      </c>
    </row>
    <row r="637" spans="1:20" s="32" customFormat="1" ht="60" customHeight="1" x14ac:dyDescent="0.2">
      <c r="A637" s="69" t="s">
        <v>1466</v>
      </c>
      <c r="B637" s="26" t="s">
        <v>1453</v>
      </c>
      <c r="C637" s="27" t="s">
        <v>773</v>
      </c>
      <c r="D637" s="28" t="s">
        <v>483</v>
      </c>
      <c r="E637" s="27" t="s">
        <v>729</v>
      </c>
      <c r="F637" s="29" t="s">
        <v>760</v>
      </c>
      <c r="G637" s="30">
        <v>35000</v>
      </c>
      <c r="H637" s="31"/>
      <c r="I637" s="30">
        <v>25</v>
      </c>
      <c r="J637" s="38"/>
      <c r="K637" s="30">
        <f t="shared" ref="K637" si="607">+G637*2.87%</f>
        <v>1004.5</v>
      </c>
      <c r="L637" s="30">
        <f t="shared" ref="L637" si="608">+G637*7.1%</f>
        <v>2485</v>
      </c>
      <c r="M637" s="30">
        <f t="shared" ref="M637" si="609">+G637*1.1%</f>
        <v>385.00000000000006</v>
      </c>
      <c r="N637" s="30">
        <f t="shared" ref="N637" si="610">+G637*3.04%</f>
        <v>1064</v>
      </c>
      <c r="O637" s="30">
        <f t="shared" ref="O637" si="611">+G637*7.09%</f>
        <v>2481.5</v>
      </c>
      <c r="P637" s="30"/>
      <c r="Q637" s="30">
        <f t="shared" ref="Q637" si="612">+K637+L637+M637+N637+O637+P637</f>
        <v>7420</v>
      </c>
      <c r="R637" s="30">
        <f t="shared" ref="R637" si="613">+K637+H637+N637+P637+I637+J637</f>
        <v>2093.5</v>
      </c>
      <c r="S637" s="30">
        <f t="shared" ref="S637" si="614">+L637+M637+O637</f>
        <v>5351.5</v>
      </c>
      <c r="T637" s="30">
        <f t="shared" ref="T637" si="615">+G637-R637</f>
        <v>32906.5</v>
      </c>
    </row>
    <row r="638" spans="1:20" s="32" customFormat="1" ht="60" customHeight="1" x14ac:dyDescent="0.2">
      <c r="A638" s="69" t="s">
        <v>1497</v>
      </c>
      <c r="B638" s="26" t="s">
        <v>1318</v>
      </c>
      <c r="C638" s="27" t="s">
        <v>537</v>
      </c>
      <c r="D638" s="28" t="s">
        <v>10</v>
      </c>
      <c r="E638" s="27" t="s">
        <v>729</v>
      </c>
      <c r="F638" s="29" t="s">
        <v>760</v>
      </c>
      <c r="G638" s="30">
        <v>15000</v>
      </c>
      <c r="H638" s="31"/>
      <c r="I638" s="30">
        <v>25</v>
      </c>
      <c r="J638" s="38"/>
      <c r="K638" s="30">
        <f t="shared" si="580"/>
        <v>430.5</v>
      </c>
      <c r="L638" s="30">
        <f t="shared" si="581"/>
        <v>1065</v>
      </c>
      <c r="M638" s="30">
        <f t="shared" si="582"/>
        <v>165.00000000000003</v>
      </c>
      <c r="N638" s="30">
        <f t="shared" si="597"/>
        <v>456</v>
      </c>
      <c r="O638" s="30">
        <f t="shared" si="583"/>
        <v>1063.5</v>
      </c>
      <c r="P638" s="30"/>
      <c r="Q638" s="30">
        <f t="shared" si="584"/>
        <v>3180</v>
      </c>
      <c r="R638" s="30">
        <f t="shared" si="585"/>
        <v>911.5</v>
      </c>
      <c r="S638" s="30">
        <f t="shared" si="586"/>
        <v>2293.5</v>
      </c>
      <c r="T638" s="30">
        <f t="shared" si="587"/>
        <v>14088.5</v>
      </c>
    </row>
    <row r="639" spans="1:20" s="32" customFormat="1" ht="60" customHeight="1" x14ac:dyDescent="0.2">
      <c r="A639" s="69" t="s">
        <v>1498</v>
      </c>
      <c r="B639" s="26" t="s">
        <v>1345</v>
      </c>
      <c r="C639" s="27" t="s">
        <v>537</v>
      </c>
      <c r="D639" s="28" t="s">
        <v>4</v>
      </c>
      <c r="E639" s="27" t="s">
        <v>729</v>
      </c>
      <c r="F639" s="29" t="s">
        <v>760</v>
      </c>
      <c r="G639" s="30">
        <v>25000</v>
      </c>
      <c r="H639" s="31"/>
      <c r="I639" s="30">
        <v>25</v>
      </c>
      <c r="J639" s="38"/>
      <c r="K639" s="30">
        <f t="shared" ref="K639" si="616">+G639*2.87%</f>
        <v>717.5</v>
      </c>
      <c r="L639" s="30">
        <f t="shared" ref="L639" si="617">+G639*7.1%</f>
        <v>1774.9999999999998</v>
      </c>
      <c r="M639" s="30">
        <f t="shared" ref="M639" si="618">+G639*1.1%</f>
        <v>275</v>
      </c>
      <c r="N639" s="30">
        <f t="shared" ref="N639" si="619">+G639*3.04%</f>
        <v>760</v>
      </c>
      <c r="O639" s="30">
        <f t="shared" ref="O639" si="620">+G639*7.09%</f>
        <v>1772.5000000000002</v>
      </c>
      <c r="P639" s="30"/>
      <c r="Q639" s="30">
        <f t="shared" ref="Q639" si="621">+K639+L639+M639+N639+O639+P639</f>
        <v>5300</v>
      </c>
      <c r="R639" s="30">
        <f t="shared" ref="R639" si="622">+K639+H639+N639+P639+I639+J639</f>
        <v>1502.5</v>
      </c>
      <c r="S639" s="30">
        <f t="shared" ref="S639" si="623">+L639+M639+O639</f>
        <v>3822.5</v>
      </c>
      <c r="T639" s="30">
        <f t="shared" ref="T639" si="624">+G639-R639</f>
        <v>23497.5</v>
      </c>
    </row>
    <row r="640" spans="1:20" s="32" customFormat="1" ht="60" customHeight="1" x14ac:dyDescent="0.2">
      <c r="A640" s="69" t="s">
        <v>1499</v>
      </c>
      <c r="B640" s="26" t="s">
        <v>512</v>
      </c>
      <c r="C640" s="27" t="s">
        <v>530</v>
      </c>
      <c r="D640" s="28" t="s">
        <v>5</v>
      </c>
      <c r="E640" s="27" t="s">
        <v>730</v>
      </c>
      <c r="F640" s="29" t="s">
        <v>760</v>
      </c>
      <c r="G640" s="30">
        <v>51000</v>
      </c>
      <c r="H640" s="31">
        <v>1995.14</v>
      </c>
      <c r="I640" s="30">
        <v>25</v>
      </c>
      <c r="J640" s="38"/>
      <c r="K640" s="30">
        <f t="shared" si="580"/>
        <v>1463.7</v>
      </c>
      <c r="L640" s="30">
        <f t="shared" si="581"/>
        <v>3620.9999999999995</v>
      </c>
      <c r="M640" s="30">
        <f t="shared" si="582"/>
        <v>561</v>
      </c>
      <c r="N640" s="30">
        <f t="shared" si="597"/>
        <v>1550.4</v>
      </c>
      <c r="O640" s="30">
        <f t="shared" si="583"/>
        <v>3615.9</v>
      </c>
      <c r="P640" s="30"/>
      <c r="Q640" s="30">
        <f t="shared" si="584"/>
        <v>10812</v>
      </c>
      <c r="R640" s="30">
        <f t="shared" si="585"/>
        <v>5034.24</v>
      </c>
      <c r="S640" s="30">
        <f t="shared" si="586"/>
        <v>7797.9</v>
      </c>
      <c r="T640" s="30">
        <f t="shared" si="587"/>
        <v>45965.760000000002</v>
      </c>
    </row>
    <row r="641" spans="1:20" s="32" customFormat="1" ht="60" customHeight="1" x14ac:dyDescent="0.2">
      <c r="A641" s="69" t="s">
        <v>1500</v>
      </c>
      <c r="B641" s="26" t="s">
        <v>598</v>
      </c>
      <c r="C641" s="27" t="s">
        <v>530</v>
      </c>
      <c r="D641" s="28" t="s">
        <v>10</v>
      </c>
      <c r="E641" s="27" t="s">
        <v>729</v>
      </c>
      <c r="F641" s="29" t="s">
        <v>760</v>
      </c>
      <c r="G641" s="30">
        <v>13213</v>
      </c>
      <c r="H641" s="31"/>
      <c r="I641" s="30">
        <v>25</v>
      </c>
      <c r="J641" s="38">
        <v>500</v>
      </c>
      <c r="K641" s="30">
        <f t="shared" si="580"/>
        <v>379.2131</v>
      </c>
      <c r="L641" s="30">
        <f t="shared" si="581"/>
        <v>938.12299999999993</v>
      </c>
      <c r="M641" s="30">
        <f t="shared" si="582"/>
        <v>145.34300000000002</v>
      </c>
      <c r="N641" s="30">
        <f t="shared" si="597"/>
        <v>401.67520000000002</v>
      </c>
      <c r="O641" s="30">
        <f t="shared" si="583"/>
        <v>936.8017000000001</v>
      </c>
      <c r="P641" s="30">
        <v>1512</v>
      </c>
      <c r="Q641" s="30">
        <f t="shared" si="584"/>
        <v>4313.1559999999999</v>
      </c>
      <c r="R641" s="30">
        <f t="shared" si="585"/>
        <v>2817.8883000000001</v>
      </c>
      <c r="S641" s="30">
        <f t="shared" si="586"/>
        <v>2020.2676999999999</v>
      </c>
      <c r="T641" s="30">
        <f t="shared" si="587"/>
        <v>10395.111699999999</v>
      </c>
    </row>
    <row r="642" spans="1:20" s="32" customFormat="1" ht="60" customHeight="1" x14ac:dyDescent="0.2">
      <c r="A642" s="69" t="s">
        <v>1501</v>
      </c>
      <c r="B642" s="26" t="s">
        <v>597</v>
      </c>
      <c r="C642" s="27" t="s">
        <v>530</v>
      </c>
      <c r="D642" s="28" t="s">
        <v>4</v>
      </c>
      <c r="E642" s="27" t="s">
        <v>729</v>
      </c>
      <c r="F642" s="29" t="s">
        <v>760</v>
      </c>
      <c r="G642" s="30">
        <v>15000</v>
      </c>
      <c r="H642" s="31"/>
      <c r="I642" s="30">
        <v>25</v>
      </c>
      <c r="J642" s="38"/>
      <c r="K642" s="30">
        <f t="shared" si="580"/>
        <v>430.5</v>
      </c>
      <c r="L642" s="30">
        <f t="shared" si="581"/>
        <v>1065</v>
      </c>
      <c r="M642" s="30">
        <f t="shared" si="582"/>
        <v>165.00000000000003</v>
      </c>
      <c r="N642" s="30">
        <f t="shared" si="597"/>
        <v>456</v>
      </c>
      <c r="O642" s="30">
        <f t="shared" si="583"/>
        <v>1063.5</v>
      </c>
      <c r="P642" s="30"/>
      <c r="Q642" s="30">
        <f t="shared" si="584"/>
        <v>3180</v>
      </c>
      <c r="R642" s="30">
        <f t="shared" si="585"/>
        <v>911.5</v>
      </c>
      <c r="S642" s="30">
        <f t="shared" si="586"/>
        <v>2293.5</v>
      </c>
      <c r="T642" s="30">
        <f t="shared" si="587"/>
        <v>14088.5</v>
      </c>
    </row>
    <row r="643" spans="1:20" s="32" customFormat="1" ht="60" customHeight="1" x14ac:dyDescent="0.2">
      <c r="A643" s="69" t="s">
        <v>1502</v>
      </c>
      <c r="B643" s="26" t="s">
        <v>599</v>
      </c>
      <c r="C643" s="27" t="s">
        <v>530</v>
      </c>
      <c r="D643" s="28" t="s">
        <v>483</v>
      </c>
      <c r="E643" s="27" t="s">
        <v>730</v>
      </c>
      <c r="F643" s="29" t="s">
        <v>760</v>
      </c>
      <c r="G643" s="30">
        <v>13860</v>
      </c>
      <c r="H643" s="31"/>
      <c r="I643" s="30">
        <v>25</v>
      </c>
      <c r="J643" s="38"/>
      <c r="K643" s="30">
        <f t="shared" si="580"/>
        <v>397.78199999999998</v>
      </c>
      <c r="L643" s="30">
        <f t="shared" si="581"/>
        <v>984.06</v>
      </c>
      <c r="M643" s="30">
        <f t="shared" si="582"/>
        <v>152.46</v>
      </c>
      <c r="N643" s="30">
        <f t="shared" si="597"/>
        <v>421.34399999999999</v>
      </c>
      <c r="O643" s="30">
        <f t="shared" si="583"/>
        <v>982.67400000000009</v>
      </c>
      <c r="P643" s="30"/>
      <c r="Q643" s="30">
        <f t="shared" si="584"/>
        <v>2938.32</v>
      </c>
      <c r="R643" s="30">
        <f t="shared" si="585"/>
        <v>844.12599999999998</v>
      </c>
      <c r="S643" s="30">
        <f t="shared" si="586"/>
        <v>2119.194</v>
      </c>
      <c r="T643" s="30">
        <f t="shared" si="587"/>
        <v>13015.874</v>
      </c>
    </row>
    <row r="644" spans="1:20" s="12" customFormat="1" ht="50.1" customHeight="1" x14ac:dyDescent="0.35">
      <c r="B644" s="16"/>
      <c r="C644" s="16"/>
      <c r="D644" s="16"/>
      <c r="G644" s="17"/>
      <c r="H644" s="17"/>
      <c r="J644" s="17"/>
    </row>
    <row r="645" spans="1:20" s="12" customFormat="1" ht="50.1" customHeight="1" x14ac:dyDescent="0.35">
      <c r="B645" s="16"/>
      <c r="C645" s="16"/>
      <c r="D645" s="16"/>
      <c r="J645" s="17"/>
    </row>
    <row r="646" spans="1:20" s="12" customFormat="1" ht="50.1" customHeight="1" x14ac:dyDescent="0.35">
      <c r="B646" s="16"/>
      <c r="C646" s="16"/>
      <c r="D646" s="16"/>
      <c r="J646" s="17"/>
    </row>
    <row r="647" spans="1:20" s="12" customFormat="1" ht="50.1" customHeight="1" x14ac:dyDescent="0.35">
      <c r="B647" s="16"/>
      <c r="C647" s="16"/>
      <c r="D647" s="16"/>
      <c r="J647" s="17"/>
    </row>
    <row r="648" spans="1:20" s="12" customFormat="1" ht="50.1" customHeight="1" x14ac:dyDescent="0.35">
      <c r="B648" s="16"/>
      <c r="C648" s="16"/>
      <c r="D648" s="16"/>
      <c r="J648" s="17"/>
    </row>
    <row r="649" spans="1:20" s="12" customFormat="1" ht="50.1" customHeight="1" x14ac:dyDescent="0.35">
      <c r="B649" s="16"/>
      <c r="C649" s="16"/>
      <c r="D649" s="16"/>
      <c r="J649" s="17"/>
    </row>
    <row r="650" spans="1:20" s="12" customFormat="1" ht="50.1" customHeight="1" thickBot="1" x14ac:dyDescent="0.4">
      <c r="B650" s="16"/>
      <c r="C650" s="21"/>
      <c r="D650" s="16"/>
      <c r="G650" s="17"/>
      <c r="J650" s="17"/>
    </row>
    <row r="651" spans="1:20" s="12" customFormat="1" ht="50.1" customHeight="1" x14ac:dyDescent="0.5">
      <c r="B651" s="16"/>
      <c r="C651" s="18" t="s">
        <v>1399</v>
      </c>
      <c r="D651" s="16"/>
      <c r="G651" s="17"/>
      <c r="H651" s="17"/>
      <c r="J651" s="17"/>
    </row>
    <row r="652" spans="1:20" s="12" customFormat="1" ht="50.1" customHeight="1" x14ac:dyDescent="0.5">
      <c r="B652" s="16"/>
      <c r="C652" s="18" t="s">
        <v>1244</v>
      </c>
      <c r="D652" s="16"/>
      <c r="G652" s="19"/>
      <c r="J652" s="17"/>
    </row>
    <row r="653" spans="1:20" s="12" customFormat="1" ht="50.1" customHeight="1" x14ac:dyDescent="0.35">
      <c r="B653" s="16"/>
      <c r="D653" s="16"/>
      <c r="G653" s="17"/>
      <c r="J653" s="17"/>
    </row>
    <row r="654" spans="1:20" s="12" customFormat="1" ht="50.1" customHeight="1" x14ac:dyDescent="0.35">
      <c r="B654" s="16"/>
      <c r="C654" s="16"/>
      <c r="D654" s="16"/>
      <c r="J654" s="17"/>
    </row>
    <row r="655" spans="1:20" s="8" customFormat="1" x14ac:dyDescent="0.25">
      <c r="B655" s="20"/>
      <c r="C655" s="20"/>
      <c r="D655" s="20"/>
      <c r="J655" s="22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75" max="21" man="1"/>
    <brk id="549" max="21" man="1"/>
    <brk id="586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2024-02-20T01:07:01Z</dcterms:modified>
</cp:coreProperties>
</file>